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8940" windowWidth="19230" windowHeight="3630"/>
  </bookViews>
  <sheets>
    <sheet name="1 - by name of colour tone" sheetId="4" r:id="rId1"/>
    <sheet name="2 - by colour tone number" sheetId="6" r:id="rId2"/>
    <sheet name="Basisdaten" sheetId="5" state="hidden" r:id="rId3"/>
  </sheets>
  <calcPr calcId="145621"/>
</workbook>
</file>

<file path=xl/calcChain.xml><?xml version="1.0" encoding="utf-8"?>
<calcChain xmlns="http://schemas.openxmlformats.org/spreadsheetml/2006/main">
  <c r="J10" i="6" l="1"/>
  <c r="J10" i="4"/>
  <c r="AQ5" i="5" l="1"/>
  <c r="AQ6" i="5"/>
  <c r="AQ7" i="5"/>
  <c r="AQ8" i="5"/>
  <c r="AQ9" i="5"/>
  <c r="AQ10" i="5"/>
  <c r="AQ11" i="5"/>
  <c r="AQ12" i="5"/>
  <c r="AQ13" i="5"/>
  <c r="AQ14" i="5"/>
  <c r="AQ15" i="5"/>
  <c r="AQ16" i="5"/>
  <c r="AQ17" i="5"/>
  <c r="AQ18" i="5"/>
  <c r="AQ19" i="5"/>
  <c r="AQ20" i="5"/>
  <c r="AQ21" i="5"/>
  <c r="AQ22" i="5"/>
  <c r="AQ23" i="5"/>
  <c r="AQ24" i="5"/>
  <c r="AQ25" i="5"/>
  <c r="AQ26" i="5"/>
  <c r="AQ27" i="5"/>
  <c r="AQ28" i="5"/>
  <c r="AQ29" i="5"/>
  <c r="AQ30" i="5"/>
  <c r="AQ31" i="5"/>
  <c r="AQ32" i="5"/>
  <c r="AQ33" i="5"/>
  <c r="AQ34" i="5"/>
  <c r="AQ35" i="5"/>
  <c r="AQ36" i="5"/>
  <c r="AQ37" i="5"/>
  <c r="AQ38" i="5"/>
  <c r="AQ39" i="5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B5" i="6" s="1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4" i="5"/>
  <c r="I5" i="6"/>
  <c r="E5" i="6" l="1"/>
  <c r="D5" i="6"/>
  <c r="E5" i="4" l="1"/>
  <c r="D5" i="4"/>
  <c r="C5" i="4"/>
  <c r="G104" i="5" l="1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S104" i="5"/>
  <c r="S105" i="5"/>
  <c r="S106" i="5"/>
  <c r="S107" i="5"/>
  <c r="S108" i="5"/>
  <c r="S109" i="5"/>
  <c r="S110" i="5"/>
  <c r="S111" i="5"/>
  <c r="S112" i="5"/>
  <c r="S113" i="5"/>
  <c r="S114" i="5"/>
  <c r="S115" i="5"/>
  <c r="S116" i="5"/>
  <c r="S117" i="5"/>
  <c r="S118" i="5"/>
  <c r="S119" i="5"/>
  <c r="S120" i="5"/>
  <c r="S121" i="5"/>
  <c r="S122" i="5"/>
  <c r="S123" i="5"/>
  <c r="S124" i="5"/>
  <c r="S125" i="5"/>
  <c r="S126" i="5"/>
  <c r="S127" i="5"/>
  <c r="S128" i="5"/>
  <c r="S129" i="5"/>
  <c r="S130" i="5"/>
  <c r="S131" i="5"/>
  <c r="S132" i="5"/>
  <c r="S133" i="5"/>
  <c r="S134" i="5"/>
  <c r="S135" i="5"/>
  <c r="S136" i="5"/>
  <c r="S137" i="5"/>
  <c r="S138" i="5"/>
  <c r="S139" i="5"/>
  <c r="S140" i="5"/>
  <c r="S141" i="5"/>
  <c r="S142" i="5"/>
  <c r="S143" i="5"/>
  <c r="S144" i="5"/>
  <c r="S145" i="5"/>
  <c r="S146" i="5"/>
  <c r="S147" i="5"/>
  <c r="S148" i="5"/>
  <c r="S149" i="5"/>
  <c r="S150" i="5"/>
  <c r="S151" i="5"/>
  <c r="S152" i="5"/>
  <c r="S153" i="5"/>
  <c r="S154" i="5"/>
  <c r="S155" i="5"/>
  <c r="S156" i="5"/>
  <c r="S157" i="5"/>
  <c r="S158" i="5"/>
  <c r="S159" i="5"/>
  <c r="S160" i="5"/>
  <c r="S161" i="5"/>
  <c r="S162" i="5"/>
  <c r="S163" i="5"/>
  <c r="U104" i="5"/>
  <c r="U105" i="5"/>
  <c r="U106" i="5"/>
  <c r="U107" i="5"/>
  <c r="U108" i="5"/>
  <c r="U109" i="5"/>
  <c r="U110" i="5"/>
  <c r="U111" i="5"/>
  <c r="U112" i="5"/>
  <c r="U113" i="5"/>
  <c r="U114" i="5"/>
  <c r="U115" i="5"/>
  <c r="U116" i="5"/>
  <c r="U117" i="5"/>
  <c r="U118" i="5"/>
  <c r="U119" i="5"/>
  <c r="U120" i="5"/>
  <c r="U121" i="5"/>
  <c r="U122" i="5"/>
  <c r="U123" i="5"/>
  <c r="U124" i="5"/>
  <c r="U125" i="5"/>
  <c r="U126" i="5"/>
  <c r="U127" i="5"/>
  <c r="U128" i="5"/>
  <c r="U129" i="5"/>
  <c r="U130" i="5"/>
  <c r="U131" i="5"/>
  <c r="U132" i="5"/>
  <c r="U133" i="5"/>
  <c r="U134" i="5"/>
  <c r="U135" i="5"/>
  <c r="U136" i="5"/>
  <c r="U137" i="5"/>
  <c r="U138" i="5"/>
  <c r="U139" i="5"/>
  <c r="U140" i="5"/>
  <c r="U141" i="5"/>
  <c r="U142" i="5"/>
  <c r="U143" i="5"/>
  <c r="U144" i="5"/>
  <c r="U145" i="5"/>
  <c r="U146" i="5"/>
  <c r="U147" i="5"/>
  <c r="U148" i="5"/>
  <c r="U149" i="5"/>
  <c r="U150" i="5"/>
  <c r="U151" i="5"/>
  <c r="U152" i="5"/>
  <c r="U153" i="5"/>
  <c r="U154" i="5"/>
  <c r="U155" i="5"/>
  <c r="U156" i="5"/>
  <c r="U157" i="5"/>
  <c r="U158" i="5"/>
  <c r="U159" i="5"/>
  <c r="U160" i="5"/>
  <c r="U161" i="5"/>
  <c r="U162" i="5"/>
  <c r="U163" i="5"/>
  <c r="AC104" i="5"/>
  <c r="AC105" i="5"/>
  <c r="AL105" i="5" s="1"/>
  <c r="AC106" i="5"/>
  <c r="AC107" i="5"/>
  <c r="AD107" i="5" s="1"/>
  <c r="AC108" i="5"/>
  <c r="AC109" i="5"/>
  <c r="AL109" i="5" s="1"/>
  <c r="AC110" i="5"/>
  <c r="AC111" i="5"/>
  <c r="AI111" i="5" s="1"/>
  <c r="AC112" i="5"/>
  <c r="AC113" i="5"/>
  <c r="AI113" i="5" s="1"/>
  <c r="AC114" i="5"/>
  <c r="AC115" i="5"/>
  <c r="AI115" i="5" s="1"/>
  <c r="AC116" i="5"/>
  <c r="AC117" i="5"/>
  <c r="AI117" i="5" s="1"/>
  <c r="AC118" i="5"/>
  <c r="AC119" i="5"/>
  <c r="AI119" i="5" s="1"/>
  <c r="AC120" i="5"/>
  <c r="AC121" i="5"/>
  <c r="AI121" i="5" s="1"/>
  <c r="AC122" i="5"/>
  <c r="AC123" i="5"/>
  <c r="AI123" i="5" s="1"/>
  <c r="AC124" i="5"/>
  <c r="AC125" i="5"/>
  <c r="AH125" i="5" s="1"/>
  <c r="AC126" i="5"/>
  <c r="AC127" i="5"/>
  <c r="AD127" i="5" s="1"/>
  <c r="AC128" i="5"/>
  <c r="AC129" i="5"/>
  <c r="AH129" i="5" s="1"/>
  <c r="AC130" i="5"/>
  <c r="AC131" i="5"/>
  <c r="AD131" i="5" s="1"/>
  <c r="AC132" i="5"/>
  <c r="AC133" i="5"/>
  <c r="AH133" i="5" s="1"/>
  <c r="AC134" i="5"/>
  <c r="AC135" i="5"/>
  <c r="AD135" i="5" s="1"/>
  <c r="AC136" i="5"/>
  <c r="AC137" i="5"/>
  <c r="AH137" i="5" s="1"/>
  <c r="AC138" i="5"/>
  <c r="AC139" i="5"/>
  <c r="AD139" i="5" s="1"/>
  <c r="AC140" i="5"/>
  <c r="AC141" i="5"/>
  <c r="AH141" i="5" s="1"/>
  <c r="AC142" i="5"/>
  <c r="AC143" i="5"/>
  <c r="AD143" i="5" s="1"/>
  <c r="AC144" i="5"/>
  <c r="AC145" i="5"/>
  <c r="AH145" i="5" s="1"/>
  <c r="AC146" i="5"/>
  <c r="AC147" i="5"/>
  <c r="AD147" i="5" s="1"/>
  <c r="AC148" i="5"/>
  <c r="AC149" i="5"/>
  <c r="AH149" i="5" s="1"/>
  <c r="AC150" i="5"/>
  <c r="AC151" i="5"/>
  <c r="AD151" i="5" s="1"/>
  <c r="AC152" i="5"/>
  <c r="AC153" i="5"/>
  <c r="AH153" i="5" s="1"/>
  <c r="AC154" i="5"/>
  <c r="AC155" i="5"/>
  <c r="AD155" i="5" s="1"/>
  <c r="AC156" i="5"/>
  <c r="AC157" i="5"/>
  <c r="AH157" i="5" s="1"/>
  <c r="AC158" i="5"/>
  <c r="AC159" i="5"/>
  <c r="AD159" i="5" s="1"/>
  <c r="AC160" i="5"/>
  <c r="AC161" i="5"/>
  <c r="AH161" i="5" s="1"/>
  <c r="AC162" i="5"/>
  <c r="AC163" i="5"/>
  <c r="AD163" i="5" s="1"/>
  <c r="AH163" i="5" l="1"/>
  <c r="AL161" i="5"/>
  <c r="AD161" i="5"/>
  <c r="AH159" i="5"/>
  <c r="AL157" i="5"/>
  <c r="AD157" i="5"/>
  <c r="AH155" i="5"/>
  <c r="AL153" i="5"/>
  <c r="AD153" i="5"/>
  <c r="AH151" i="5"/>
  <c r="AL149" i="5"/>
  <c r="AD149" i="5"/>
  <c r="AH147" i="5"/>
  <c r="AL145" i="5"/>
  <c r="AD145" i="5"/>
  <c r="AH143" i="5"/>
  <c r="AL141" i="5"/>
  <c r="AD141" i="5"/>
  <c r="AH139" i="5"/>
  <c r="AL137" i="5"/>
  <c r="AD137" i="5"/>
  <c r="AH135" i="5"/>
  <c r="AL133" i="5"/>
  <c r="AD133" i="5"/>
  <c r="AH131" i="5"/>
  <c r="AL129" i="5"/>
  <c r="AD129" i="5"/>
  <c r="AH127" i="5"/>
  <c r="AL125" i="5"/>
  <c r="AD125" i="5"/>
  <c r="AL163" i="5"/>
  <c r="AL159" i="5"/>
  <c r="AL155" i="5"/>
  <c r="AL151" i="5"/>
  <c r="AL147" i="5"/>
  <c r="AL143" i="5"/>
  <c r="AL139" i="5"/>
  <c r="AL135" i="5"/>
  <c r="AL131" i="5"/>
  <c r="AL127" i="5"/>
  <c r="AE162" i="5"/>
  <c r="AG162" i="5"/>
  <c r="AI162" i="5"/>
  <c r="AK162" i="5"/>
  <c r="AM162" i="5"/>
  <c r="AO162" i="5"/>
  <c r="AE160" i="5"/>
  <c r="AG160" i="5"/>
  <c r="AI160" i="5"/>
  <c r="AK160" i="5"/>
  <c r="AM160" i="5"/>
  <c r="AO160" i="5"/>
  <c r="AE158" i="5"/>
  <c r="AG158" i="5"/>
  <c r="AI158" i="5"/>
  <c r="AK158" i="5"/>
  <c r="AM158" i="5"/>
  <c r="AO158" i="5"/>
  <c r="AE156" i="5"/>
  <c r="AG156" i="5"/>
  <c r="AI156" i="5"/>
  <c r="AK156" i="5"/>
  <c r="AM156" i="5"/>
  <c r="AO156" i="5"/>
  <c r="AE154" i="5"/>
  <c r="AG154" i="5"/>
  <c r="AI154" i="5"/>
  <c r="AK154" i="5"/>
  <c r="AM154" i="5"/>
  <c r="AO154" i="5"/>
  <c r="AE152" i="5"/>
  <c r="AG152" i="5"/>
  <c r="AI152" i="5"/>
  <c r="AK152" i="5"/>
  <c r="AM152" i="5"/>
  <c r="AO152" i="5"/>
  <c r="AE150" i="5"/>
  <c r="AG150" i="5"/>
  <c r="AI150" i="5"/>
  <c r="AK150" i="5"/>
  <c r="AM150" i="5"/>
  <c r="AO150" i="5"/>
  <c r="AE148" i="5"/>
  <c r="AG148" i="5"/>
  <c r="AI148" i="5"/>
  <c r="AK148" i="5"/>
  <c r="AM148" i="5"/>
  <c r="AO148" i="5"/>
  <c r="AE146" i="5"/>
  <c r="AG146" i="5"/>
  <c r="AI146" i="5"/>
  <c r="AK146" i="5"/>
  <c r="AM146" i="5"/>
  <c r="AO146" i="5"/>
  <c r="AE144" i="5"/>
  <c r="AG144" i="5"/>
  <c r="AI144" i="5"/>
  <c r="AK144" i="5"/>
  <c r="AM144" i="5"/>
  <c r="AO144" i="5"/>
  <c r="AE142" i="5"/>
  <c r="AG142" i="5"/>
  <c r="AI142" i="5"/>
  <c r="AK142" i="5"/>
  <c r="AM142" i="5"/>
  <c r="AO142" i="5"/>
  <c r="AE140" i="5"/>
  <c r="AG140" i="5"/>
  <c r="AI140" i="5"/>
  <c r="AK140" i="5"/>
  <c r="AM140" i="5"/>
  <c r="AO140" i="5"/>
  <c r="AE138" i="5"/>
  <c r="AG138" i="5"/>
  <c r="AI138" i="5"/>
  <c r="AK138" i="5"/>
  <c r="AM138" i="5"/>
  <c r="AO138" i="5"/>
  <c r="AE136" i="5"/>
  <c r="AG136" i="5"/>
  <c r="AI136" i="5"/>
  <c r="AK136" i="5"/>
  <c r="AM136" i="5"/>
  <c r="AO136" i="5"/>
  <c r="AE134" i="5"/>
  <c r="AG134" i="5"/>
  <c r="AI134" i="5"/>
  <c r="AK134" i="5"/>
  <c r="AM134" i="5"/>
  <c r="AO134" i="5"/>
  <c r="AE132" i="5"/>
  <c r="AG132" i="5"/>
  <c r="AI132" i="5"/>
  <c r="AK132" i="5"/>
  <c r="AM132" i="5"/>
  <c r="AO132" i="5"/>
  <c r="AE130" i="5"/>
  <c r="AG130" i="5"/>
  <c r="AI130" i="5"/>
  <c r="AK130" i="5"/>
  <c r="AM130" i="5"/>
  <c r="AO130" i="5"/>
  <c r="AE128" i="5"/>
  <c r="AG128" i="5"/>
  <c r="AI128" i="5"/>
  <c r="AK128" i="5"/>
  <c r="AM128" i="5"/>
  <c r="AO128" i="5"/>
  <c r="AE126" i="5"/>
  <c r="AG126" i="5"/>
  <c r="AI126" i="5"/>
  <c r="AK126" i="5"/>
  <c r="AM126" i="5"/>
  <c r="AO126" i="5"/>
  <c r="AD124" i="5"/>
  <c r="AF124" i="5"/>
  <c r="AH124" i="5"/>
  <c r="AJ124" i="5"/>
  <c r="AG124" i="5"/>
  <c r="AK124" i="5"/>
  <c r="AM124" i="5"/>
  <c r="AO124" i="5"/>
  <c r="AD122" i="5"/>
  <c r="AF122" i="5"/>
  <c r="AH122" i="5"/>
  <c r="AJ122" i="5"/>
  <c r="AL122" i="5"/>
  <c r="AN122" i="5"/>
  <c r="AG122" i="5"/>
  <c r="AK122" i="5"/>
  <c r="AO122" i="5"/>
  <c r="AD120" i="5"/>
  <c r="AF120" i="5"/>
  <c r="AH120" i="5"/>
  <c r="AJ120" i="5"/>
  <c r="AL120" i="5"/>
  <c r="AN120" i="5"/>
  <c r="AG120" i="5"/>
  <c r="AK120" i="5"/>
  <c r="AO120" i="5"/>
  <c r="AD118" i="5"/>
  <c r="AF118" i="5"/>
  <c r="AH118" i="5"/>
  <c r="AJ118" i="5"/>
  <c r="AL118" i="5"/>
  <c r="AN118" i="5"/>
  <c r="AG118" i="5"/>
  <c r="AK118" i="5"/>
  <c r="AO118" i="5"/>
  <c r="AD116" i="5"/>
  <c r="AF116" i="5"/>
  <c r="AH116" i="5"/>
  <c r="AJ116" i="5"/>
  <c r="AL116" i="5"/>
  <c r="AN116" i="5"/>
  <c r="AG116" i="5"/>
  <c r="AK116" i="5"/>
  <c r="AO116" i="5"/>
  <c r="AD114" i="5"/>
  <c r="AF114" i="5"/>
  <c r="AH114" i="5"/>
  <c r="AJ114" i="5"/>
  <c r="AL114" i="5"/>
  <c r="AN114" i="5"/>
  <c r="AG114" i="5"/>
  <c r="AK114" i="5"/>
  <c r="AO114" i="5"/>
  <c r="AD112" i="5"/>
  <c r="AF112" i="5"/>
  <c r="AH112" i="5"/>
  <c r="AJ112" i="5"/>
  <c r="AL112" i="5"/>
  <c r="AN112" i="5"/>
  <c r="AG112" i="5"/>
  <c r="AK112" i="5"/>
  <c r="AO112" i="5"/>
  <c r="AE110" i="5"/>
  <c r="AG110" i="5"/>
  <c r="AI110" i="5"/>
  <c r="AF110" i="5"/>
  <c r="AJ110" i="5"/>
  <c r="AL110" i="5"/>
  <c r="AN110" i="5"/>
  <c r="AD110" i="5"/>
  <c r="AK110" i="5"/>
  <c r="AO110" i="5"/>
  <c r="AE108" i="5"/>
  <c r="AG108" i="5"/>
  <c r="AI108" i="5"/>
  <c r="AK108" i="5"/>
  <c r="AM108" i="5"/>
  <c r="AO108" i="5"/>
  <c r="AF108" i="5"/>
  <c r="AJ108" i="5"/>
  <c r="AN108" i="5"/>
  <c r="AD108" i="5"/>
  <c r="AL108" i="5"/>
  <c r="AE106" i="5"/>
  <c r="AG106" i="5"/>
  <c r="AI106" i="5"/>
  <c r="AK106" i="5"/>
  <c r="AM106" i="5"/>
  <c r="AO106" i="5"/>
  <c r="AF106" i="5"/>
  <c r="AJ106" i="5"/>
  <c r="AN106" i="5"/>
  <c r="AD106" i="5"/>
  <c r="AL106" i="5"/>
  <c r="AE104" i="5"/>
  <c r="AG104" i="5"/>
  <c r="AI104" i="5"/>
  <c r="AK104" i="5"/>
  <c r="AM104" i="5"/>
  <c r="AO104" i="5"/>
  <c r="AF104" i="5"/>
  <c r="AJ104" i="5"/>
  <c r="AN104" i="5"/>
  <c r="AD104" i="5"/>
  <c r="AL104" i="5"/>
  <c r="AL162" i="5"/>
  <c r="AH162" i="5"/>
  <c r="AD162" i="5"/>
  <c r="AL160" i="5"/>
  <c r="AH160" i="5"/>
  <c r="AD160" i="5"/>
  <c r="AL158" i="5"/>
  <c r="AH158" i="5"/>
  <c r="AD158" i="5"/>
  <c r="AL156" i="5"/>
  <c r="AH156" i="5"/>
  <c r="AD156" i="5"/>
  <c r="AL154" i="5"/>
  <c r="AH154" i="5"/>
  <c r="AD154" i="5"/>
  <c r="AL152" i="5"/>
  <c r="AH152" i="5"/>
  <c r="AD152" i="5"/>
  <c r="AL150" i="5"/>
  <c r="AH150" i="5"/>
  <c r="AD150" i="5"/>
  <c r="AL148" i="5"/>
  <c r="AH148" i="5"/>
  <c r="AD148" i="5"/>
  <c r="AL146" i="5"/>
  <c r="AH146" i="5"/>
  <c r="AD146" i="5"/>
  <c r="AL144" i="5"/>
  <c r="AH144" i="5"/>
  <c r="AD144" i="5"/>
  <c r="AL142" i="5"/>
  <c r="AH142" i="5"/>
  <c r="AD142" i="5"/>
  <c r="AL140" i="5"/>
  <c r="AH140" i="5"/>
  <c r="AD140" i="5"/>
  <c r="AL138" i="5"/>
  <c r="AH138" i="5"/>
  <c r="AD138" i="5"/>
  <c r="AL136" i="5"/>
  <c r="AH136" i="5"/>
  <c r="AD136" i="5"/>
  <c r="AL134" i="5"/>
  <c r="AH134" i="5"/>
  <c r="AD134" i="5"/>
  <c r="AL132" i="5"/>
  <c r="AH132" i="5"/>
  <c r="AD132" i="5"/>
  <c r="AL130" i="5"/>
  <c r="AH130" i="5"/>
  <c r="AD130" i="5"/>
  <c r="AL128" i="5"/>
  <c r="AH128" i="5"/>
  <c r="AD128" i="5"/>
  <c r="AL126" i="5"/>
  <c r="AH126" i="5"/>
  <c r="AD126" i="5"/>
  <c r="AL124" i="5"/>
  <c r="AE124" i="5"/>
  <c r="AM122" i="5"/>
  <c r="AE122" i="5"/>
  <c r="AM120" i="5"/>
  <c r="AE120" i="5"/>
  <c r="AM118" i="5"/>
  <c r="AE118" i="5"/>
  <c r="AM116" i="5"/>
  <c r="AE116" i="5"/>
  <c r="AM114" i="5"/>
  <c r="AE114" i="5"/>
  <c r="AM112" i="5"/>
  <c r="AE112" i="5"/>
  <c r="AM110" i="5"/>
  <c r="AH108" i="5"/>
  <c r="AH104" i="5"/>
  <c r="AE163" i="5"/>
  <c r="AG163" i="5"/>
  <c r="AI163" i="5"/>
  <c r="AK163" i="5"/>
  <c r="AM163" i="5"/>
  <c r="AO163" i="5"/>
  <c r="AE161" i="5"/>
  <c r="AG161" i="5"/>
  <c r="AI161" i="5"/>
  <c r="AK161" i="5"/>
  <c r="AM161" i="5"/>
  <c r="AO161" i="5"/>
  <c r="AE159" i="5"/>
  <c r="AG159" i="5"/>
  <c r="AI159" i="5"/>
  <c r="AK159" i="5"/>
  <c r="AM159" i="5"/>
  <c r="AO159" i="5"/>
  <c r="AE157" i="5"/>
  <c r="AG157" i="5"/>
  <c r="AI157" i="5"/>
  <c r="AK157" i="5"/>
  <c r="AM157" i="5"/>
  <c r="AO157" i="5"/>
  <c r="AE155" i="5"/>
  <c r="AG155" i="5"/>
  <c r="AI155" i="5"/>
  <c r="AK155" i="5"/>
  <c r="AM155" i="5"/>
  <c r="AO155" i="5"/>
  <c r="AE153" i="5"/>
  <c r="AG153" i="5"/>
  <c r="AI153" i="5"/>
  <c r="AK153" i="5"/>
  <c r="AM153" i="5"/>
  <c r="AO153" i="5"/>
  <c r="AE151" i="5"/>
  <c r="AG151" i="5"/>
  <c r="AI151" i="5"/>
  <c r="AK151" i="5"/>
  <c r="AM151" i="5"/>
  <c r="AO151" i="5"/>
  <c r="AE149" i="5"/>
  <c r="AG149" i="5"/>
  <c r="AI149" i="5"/>
  <c r="AK149" i="5"/>
  <c r="AM149" i="5"/>
  <c r="AO149" i="5"/>
  <c r="AE147" i="5"/>
  <c r="AG147" i="5"/>
  <c r="AI147" i="5"/>
  <c r="AK147" i="5"/>
  <c r="AM147" i="5"/>
  <c r="AO147" i="5"/>
  <c r="AE145" i="5"/>
  <c r="AG145" i="5"/>
  <c r="AI145" i="5"/>
  <c r="AK145" i="5"/>
  <c r="AM145" i="5"/>
  <c r="AO145" i="5"/>
  <c r="AE143" i="5"/>
  <c r="AG143" i="5"/>
  <c r="AI143" i="5"/>
  <c r="AK143" i="5"/>
  <c r="AM143" i="5"/>
  <c r="AO143" i="5"/>
  <c r="AE141" i="5"/>
  <c r="AG141" i="5"/>
  <c r="AI141" i="5"/>
  <c r="AK141" i="5"/>
  <c r="AM141" i="5"/>
  <c r="AO141" i="5"/>
  <c r="AE139" i="5"/>
  <c r="AG139" i="5"/>
  <c r="AI139" i="5"/>
  <c r="AK139" i="5"/>
  <c r="AM139" i="5"/>
  <c r="AO139" i="5"/>
  <c r="AE137" i="5"/>
  <c r="AG137" i="5"/>
  <c r="AI137" i="5"/>
  <c r="AK137" i="5"/>
  <c r="AM137" i="5"/>
  <c r="AO137" i="5"/>
  <c r="AE135" i="5"/>
  <c r="AG135" i="5"/>
  <c r="AI135" i="5"/>
  <c r="AK135" i="5"/>
  <c r="AM135" i="5"/>
  <c r="AO135" i="5"/>
  <c r="AE133" i="5"/>
  <c r="AG133" i="5"/>
  <c r="AI133" i="5"/>
  <c r="AK133" i="5"/>
  <c r="AM133" i="5"/>
  <c r="AO133" i="5"/>
  <c r="AE131" i="5"/>
  <c r="AG131" i="5"/>
  <c r="AI131" i="5"/>
  <c r="AK131" i="5"/>
  <c r="AM131" i="5"/>
  <c r="AO131" i="5"/>
  <c r="AE129" i="5"/>
  <c r="AG129" i="5"/>
  <c r="AI129" i="5"/>
  <c r="AK129" i="5"/>
  <c r="AM129" i="5"/>
  <c r="AO129" i="5"/>
  <c r="AE127" i="5"/>
  <c r="AG127" i="5"/>
  <c r="AI127" i="5"/>
  <c r="AK127" i="5"/>
  <c r="AM127" i="5"/>
  <c r="AO127" i="5"/>
  <c r="AE125" i="5"/>
  <c r="AG125" i="5"/>
  <c r="AI125" i="5"/>
  <c r="AK125" i="5"/>
  <c r="AM125" i="5"/>
  <c r="AO125" i="5"/>
  <c r="AD123" i="5"/>
  <c r="AF123" i="5"/>
  <c r="AH123" i="5"/>
  <c r="AJ123" i="5"/>
  <c r="AL123" i="5"/>
  <c r="AN123" i="5"/>
  <c r="AG123" i="5"/>
  <c r="AK123" i="5"/>
  <c r="AO123" i="5"/>
  <c r="AD121" i="5"/>
  <c r="AF121" i="5"/>
  <c r="AH121" i="5"/>
  <c r="AJ121" i="5"/>
  <c r="AL121" i="5"/>
  <c r="AN121" i="5"/>
  <c r="AG121" i="5"/>
  <c r="AK121" i="5"/>
  <c r="AO121" i="5"/>
  <c r="AD119" i="5"/>
  <c r="AF119" i="5"/>
  <c r="AH119" i="5"/>
  <c r="AJ119" i="5"/>
  <c r="AL119" i="5"/>
  <c r="AN119" i="5"/>
  <c r="AG119" i="5"/>
  <c r="AK119" i="5"/>
  <c r="AO119" i="5"/>
  <c r="AD117" i="5"/>
  <c r="AF117" i="5"/>
  <c r="AH117" i="5"/>
  <c r="AJ117" i="5"/>
  <c r="AL117" i="5"/>
  <c r="AN117" i="5"/>
  <c r="AG117" i="5"/>
  <c r="AK117" i="5"/>
  <c r="AO117" i="5"/>
  <c r="AD115" i="5"/>
  <c r="AF115" i="5"/>
  <c r="AH115" i="5"/>
  <c r="AJ115" i="5"/>
  <c r="AL115" i="5"/>
  <c r="AN115" i="5"/>
  <c r="AG115" i="5"/>
  <c r="AK115" i="5"/>
  <c r="AO115" i="5"/>
  <c r="AD113" i="5"/>
  <c r="AF113" i="5"/>
  <c r="AH113" i="5"/>
  <c r="AJ113" i="5"/>
  <c r="AL113" i="5"/>
  <c r="AN113" i="5"/>
  <c r="AG113" i="5"/>
  <c r="AK113" i="5"/>
  <c r="AO113" i="5"/>
  <c r="AD111" i="5"/>
  <c r="AF111" i="5"/>
  <c r="AH111" i="5"/>
  <c r="AJ111" i="5"/>
  <c r="AL111" i="5"/>
  <c r="AN111" i="5"/>
  <c r="AG111" i="5"/>
  <c r="AK111" i="5"/>
  <c r="AO111" i="5"/>
  <c r="AE109" i="5"/>
  <c r="AG109" i="5"/>
  <c r="AI109" i="5"/>
  <c r="AK109" i="5"/>
  <c r="AM109" i="5"/>
  <c r="AO109" i="5"/>
  <c r="AF109" i="5"/>
  <c r="AJ109" i="5"/>
  <c r="AN109" i="5"/>
  <c r="AH109" i="5"/>
  <c r="AE107" i="5"/>
  <c r="AG107" i="5"/>
  <c r="AI107" i="5"/>
  <c r="AK107" i="5"/>
  <c r="AM107" i="5"/>
  <c r="AO107" i="5"/>
  <c r="AF107" i="5"/>
  <c r="AJ107" i="5"/>
  <c r="AN107" i="5"/>
  <c r="AH107" i="5"/>
  <c r="AE105" i="5"/>
  <c r="AG105" i="5"/>
  <c r="AI105" i="5"/>
  <c r="AK105" i="5"/>
  <c r="AM105" i="5"/>
  <c r="AO105" i="5"/>
  <c r="AF105" i="5"/>
  <c r="AJ105" i="5"/>
  <c r="AN105" i="5"/>
  <c r="AH105" i="5"/>
  <c r="AN163" i="5"/>
  <c r="AJ163" i="5"/>
  <c r="AF163" i="5"/>
  <c r="AN162" i="5"/>
  <c r="AJ162" i="5"/>
  <c r="AF162" i="5"/>
  <c r="AN161" i="5"/>
  <c r="AJ161" i="5"/>
  <c r="AF161" i="5"/>
  <c r="AN160" i="5"/>
  <c r="AJ160" i="5"/>
  <c r="AF160" i="5"/>
  <c r="AN159" i="5"/>
  <c r="AJ159" i="5"/>
  <c r="AF159" i="5"/>
  <c r="AN158" i="5"/>
  <c r="AJ158" i="5"/>
  <c r="AF158" i="5"/>
  <c r="AN157" i="5"/>
  <c r="AJ157" i="5"/>
  <c r="AF157" i="5"/>
  <c r="AN156" i="5"/>
  <c r="AJ156" i="5"/>
  <c r="AF156" i="5"/>
  <c r="AN155" i="5"/>
  <c r="AJ155" i="5"/>
  <c r="AF155" i="5"/>
  <c r="AN154" i="5"/>
  <c r="AJ154" i="5"/>
  <c r="AF154" i="5"/>
  <c r="AN153" i="5"/>
  <c r="AJ153" i="5"/>
  <c r="AF153" i="5"/>
  <c r="AN152" i="5"/>
  <c r="AJ152" i="5"/>
  <c r="AF152" i="5"/>
  <c r="AN151" i="5"/>
  <c r="AJ151" i="5"/>
  <c r="AF151" i="5"/>
  <c r="AN150" i="5"/>
  <c r="AJ150" i="5"/>
  <c r="AF150" i="5"/>
  <c r="AN149" i="5"/>
  <c r="AJ149" i="5"/>
  <c r="AF149" i="5"/>
  <c r="AN148" i="5"/>
  <c r="AJ148" i="5"/>
  <c r="AF148" i="5"/>
  <c r="AN147" i="5"/>
  <c r="AJ147" i="5"/>
  <c r="AF147" i="5"/>
  <c r="AN146" i="5"/>
  <c r="AJ146" i="5"/>
  <c r="AF146" i="5"/>
  <c r="AN145" i="5"/>
  <c r="AJ145" i="5"/>
  <c r="AF145" i="5"/>
  <c r="AN144" i="5"/>
  <c r="AJ144" i="5"/>
  <c r="AF144" i="5"/>
  <c r="AN143" i="5"/>
  <c r="AJ143" i="5"/>
  <c r="AF143" i="5"/>
  <c r="AN142" i="5"/>
  <c r="AJ142" i="5"/>
  <c r="AF142" i="5"/>
  <c r="AN141" i="5"/>
  <c r="AJ141" i="5"/>
  <c r="AF141" i="5"/>
  <c r="AN140" i="5"/>
  <c r="AJ140" i="5"/>
  <c r="AF140" i="5"/>
  <c r="AN139" i="5"/>
  <c r="AJ139" i="5"/>
  <c r="AF139" i="5"/>
  <c r="AN138" i="5"/>
  <c r="AJ138" i="5"/>
  <c r="AF138" i="5"/>
  <c r="AN137" i="5"/>
  <c r="AJ137" i="5"/>
  <c r="AF137" i="5"/>
  <c r="AN136" i="5"/>
  <c r="AJ136" i="5"/>
  <c r="AF136" i="5"/>
  <c r="AN135" i="5"/>
  <c r="AJ135" i="5"/>
  <c r="AF135" i="5"/>
  <c r="AN134" i="5"/>
  <c r="AJ134" i="5"/>
  <c r="AF134" i="5"/>
  <c r="AN133" i="5"/>
  <c r="AJ133" i="5"/>
  <c r="AF133" i="5"/>
  <c r="AN132" i="5"/>
  <c r="AJ132" i="5"/>
  <c r="AF132" i="5"/>
  <c r="AN131" i="5"/>
  <c r="AJ131" i="5"/>
  <c r="AF131" i="5"/>
  <c r="AN130" i="5"/>
  <c r="AJ130" i="5"/>
  <c r="AF130" i="5"/>
  <c r="AN129" i="5"/>
  <c r="AJ129" i="5"/>
  <c r="AF129" i="5"/>
  <c r="AN128" i="5"/>
  <c r="AJ128" i="5"/>
  <c r="AF128" i="5"/>
  <c r="AN127" i="5"/>
  <c r="AJ127" i="5"/>
  <c r="AF127" i="5"/>
  <c r="AN126" i="5"/>
  <c r="AJ126" i="5"/>
  <c r="AF126" i="5"/>
  <c r="AN125" i="5"/>
  <c r="AJ125" i="5"/>
  <c r="AF125" i="5"/>
  <c r="AN124" i="5"/>
  <c r="AI124" i="5"/>
  <c r="AM123" i="5"/>
  <c r="AE123" i="5"/>
  <c r="AI122" i="5"/>
  <c r="AM121" i="5"/>
  <c r="AE121" i="5"/>
  <c r="AI120" i="5"/>
  <c r="AM119" i="5"/>
  <c r="AE119" i="5"/>
  <c r="AI118" i="5"/>
  <c r="AM117" i="5"/>
  <c r="AE117" i="5"/>
  <c r="AI116" i="5"/>
  <c r="AM115" i="5"/>
  <c r="AE115" i="5"/>
  <c r="AI114" i="5"/>
  <c r="AM113" i="5"/>
  <c r="AE113" i="5"/>
  <c r="AI112" i="5"/>
  <c r="AM111" i="5"/>
  <c r="AE111" i="5"/>
  <c r="AH110" i="5"/>
  <c r="AD109" i="5"/>
  <c r="AL107" i="5"/>
  <c r="AH106" i="5"/>
  <c r="AD105" i="5"/>
  <c r="G4" i="5"/>
  <c r="I4" i="5"/>
  <c r="K4" i="5"/>
  <c r="M4" i="5"/>
  <c r="O4" i="5"/>
  <c r="Q4" i="5"/>
  <c r="S4" i="5"/>
  <c r="U4" i="5"/>
  <c r="W4" i="5"/>
  <c r="Y4" i="5"/>
  <c r="AA4" i="5"/>
  <c r="AC4" i="5"/>
  <c r="AD4" i="5" s="1"/>
  <c r="AG4" i="5"/>
  <c r="AI4" i="5"/>
  <c r="AK4" i="5"/>
  <c r="AM4" i="5"/>
  <c r="AO4" i="5"/>
  <c r="AE4" i="5" l="1"/>
  <c r="AP125" i="5"/>
  <c r="AP109" i="5"/>
  <c r="AP129" i="5"/>
  <c r="AP133" i="5"/>
  <c r="AP137" i="5"/>
  <c r="AP141" i="5"/>
  <c r="AP157" i="5"/>
  <c r="AP161" i="5"/>
  <c r="AP127" i="5"/>
  <c r="AP131" i="5"/>
  <c r="AP135" i="5"/>
  <c r="AP139" i="5"/>
  <c r="AP143" i="5"/>
  <c r="AP159" i="5"/>
  <c r="AP163" i="5"/>
  <c r="AP145" i="5"/>
  <c r="AP147" i="5"/>
  <c r="AP149" i="5"/>
  <c r="AP151" i="5"/>
  <c r="AP153" i="5"/>
  <c r="AP155" i="5"/>
  <c r="AP107" i="5"/>
  <c r="AP113" i="5"/>
  <c r="AP117" i="5"/>
  <c r="AP121" i="5"/>
  <c r="AP146" i="5"/>
  <c r="AP150" i="5"/>
  <c r="AP154" i="5"/>
  <c r="AP104" i="5"/>
  <c r="AP108" i="5"/>
  <c r="AP110" i="5"/>
  <c r="AP112" i="5"/>
  <c r="AP116" i="5"/>
  <c r="AP120" i="5"/>
  <c r="AP105" i="5"/>
  <c r="AP111" i="5"/>
  <c r="AP115" i="5"/>
  <c r="AP119" i="5"/>
  <c r="AP123" i="5"/>
  <c r="AP126" i="5"/>
  <c r="AP128" i="5"/>
  <c r="AP130" i="5"/>
  <c r="AP132" i="5"/>
  <c r="AP134" i="5"/>
  <c r="AP136" i="5"/>
  <c r="AP138" i="5"/>
  <c r="AP140" i="5"/>
  <c r="AP142" i="5"/>
  <c r="AP144" i="5"/>
  <c r="AP148" i="5"/>
  <c r="AP152" i="5"/>
  <c r="AP156" i="5"/>
  <c r="AP158" i="5"/>
  <c r="AP160" i="5"/>
  <c r="AP162" i="5"/>
  <c r="AP106" i="5"/>
  <c r="AP114" i="5"/>
  <c r="AP118" i="5"/>
  <c r="AP122" i="5"/>
  <c r="AP124" i="5"/>
  <c r="AN4" i="5"/>
  <c r="AL4" i="5"/>
  <c r="AJ4" i="5"/>
  <c r="AH4" i="5"/>
  <c r="AF4" i="5"/>
  <c r="I5" i="4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I7" i="5"/>
  <c r="K7" i="5"/>
  <c r="M7" i="5"/>
  <c r="O7" i="5"/>
  <c r="Q7" i="5"/>
  <c r="S7" i="5"/>
  <c r="U7" i="5"/>
  <c r="W7" i="5"/>
  <c r="Y7" i="5"/>
  <c r="AA7" i="5"/>
  <c r="AC7" i="5"/>
  <c r="AD7" i="5" s="1"/>
  <c r="I8" i="5"/>
  <c r="K8" i="5"/>
  <c r="M8" i="5"/>
  <c r="O8" i="5"/>
  <c r="Q8" i="5"/>
  <c r="S8" i="5"/>
  <c r="U8" i="5"/>
  <c r="W8" i="5"/>
  <c r="Y8" i="5"/>
  <c r="AA8" i="5"/>
  <c r="AC8" i="5"/>
  <c r="AD8" i="5" s="1"/>
  <c r="I9" i="5"/>
  <c r="K9" i="5"/>
  <c r="M9" i="5"/>
  <c r="O9" i="5"/>
  <c r="Q9" i="5"/>
  <c r="S9" i="5"/>
  <c r="U9" i="5"/>
  <c r="W9" i="5"/>
  <c r="Y9" i="5"/>
  <c r="AA9" i="5"/>
  <c r="AC9" i="5"/>
  <c r="AD9" i="5" s="1"/>
  <c r="I10" i="5"/>
  <c r="K10" i="5"/>
  <c r="M10" i="5"/>
  <c r="O10" i="5"/>
  <c r="Q10" i="5"/>
  <c r="S10" i="5"/>
  <c r="U10" i="5"/>
  <c r="W10" i="5"/>
  <c r="Y10" i="5"/>
  <c r="AA10" i="5"/>
  <c r="AC10" i="5"/>
  <c r="AD10" i="5" s="1"/>
  <c r="I11" i="5"/>
  <c r="K11" i="5"/>
  <c r="M11" i="5"/>
  <c r="O11" i="5"/>
  <c r="Q11" i="5"/>
  <c r="S11" i="5"/>
  <c r="U11" i="5"/>
  <c r="W11" i="5"/>
  <c r="Y11" i="5"/>
  <c r="AA11" i="5"/>
  <c r="AC11" i="5"/>
  <c r="AE11" i="5" s="1"/>
  <c r="I12" i="5"/>
  <c r="K12" i="5"/>
  <c r="M12" i="5"/>
  <c r="O12" i="5"/>
  <c r="Q12" i="5"/>
  <c r="S12" i="5"/>
  <c r="U12" i="5"/>
  <c r="W12" i="5"/>
  <c r="Y12" i="5"/>
  <c r="AA12" i="5"/>
  <c r="AC12" i="5"/>
  <c r="AD12" i="5" s="1"/>
  <c r="I13" i="5"/>
  <c r="K13" i="5"/>
  <c r="M13" i="5"/>
  <c r="O13" i="5"/>
  <c r="Q13" i="5"/>
  <c r="S13" i="5"/>
  <c r="U13" i="5"/>
  <c r="W13" i="5"/>
  <c r="Y13" i="5"/>
  <c r="AA13" i="5"/>
  <c r="AC13" i="5"/>
  <c r="AD13" i="5" s="1"/>
  <c r="I14" i="5"/>
  <c r="K14" i="5"/>
  <c r="M14" i="5"/>
  <c r="O14" i="5"/>
  <c r="Q14" i="5"/>
  <c r="S14" i="5"/>
  <c r="U14" i="5"/>
  <c r="W14" i="5"/>
  <c r="Y14" i="5"/>
  <c r="AA14" i="5"/>
  <c r="AC14" i="5"/>
  <c r="AD14" i="5" s="1"/>
  <c r="I15" i="5"/>
  <c r="K15" i="5"/>
  <c r="M15" i="5"/>
  <c r="O15" i="5"/>
  <c r="Q15" i="5"/>
  <c r="S15" i="5"/>
  <c r="U15" i="5"/>
  <c r="W15" i="5"/>
  <c r="Y15" i="5"/>
  <c r="AA15" i="5"/>
  <c r="AC15" i="5"/>
  <c r="AE15" i="5" s="1"/>
  <c r="I16" i="5"/>
  <c r="K16" i="5"/>
  <c r="M16" i="5"/>
  <c r="O16" i="5"/>
  <c r="Q16" i="5"/>
  <c r="S16" i="5"/>
  <c r="U16" i="5"/>
  <c r="W16" i="5"/>
  <c r="Y16" i="5"/>
  <c r="AA16" i="5"/>
  <c r="AC16" i="5"/>
  <c r="AE16" i="5" s="1"/>
  <c r="I17" i="5"/>
  <c r="K17" i="5"/>
  <c r="M17" i="5"/>
  <c r="O17" i="5"/>
  <c r="Q17" i="5"/>
  <c r="S17" i="5"/>
  <c r="U17" i="5"/>
  <c r="W17" i="5"/>
  <c r="Y17" i="5"/>
  <c r="AA17" i="5"/>
  <c r="AC17" i="5"/>
  <c r="AE17" i="5" s="1"/>
  <c r="I18" i="5"/>
  <c r="K18" i="5"/>
  <c r="M18" i="5"/>
  <c r="O18" i="5"/>
  <c r="Q18" i="5"/>
  <c r="S18" i="5"/>
  <c r="U18" i="5"/>
  <c r="W18" i="5"/>
  <c r="Y18" i="5"/>
  <c r="AA18" i="5"/>
  <c r="AC18" i="5"/>
  <c r="AE18" i="5" s="1"/>
  <c r="I19" i="5"/>
  <c r="K19" i="5"/>
  <c r="M19" i="5"/>
  <c r="O19" i="5"/>
  <c r="Q19" i="5"/>
  <c r="S19" i="5"/>
  <c r="U19" i="5"/>
  <c r="W19" i="5"/>
  <c r="Y19" i="5"/>
  <c r="AA19" i="5"/>
  <c r="AC19" i="5"/>
  <c r="AE19" i="5" s="1"/>
  <c r="I20" i="5"/>
  <c r="K20" i="5"/>
  <c r="M20" i="5"/>
  <c r="O20" i="5"/>
  <c r="Q20" i="5"/>
  <c r="S20" i="5"/>
  <c r="U20" i="5"/>
  <c r="W20" i="5"/>
  <c r="Y20" i="5"/>
  <c r="AA20" i="5"/>
  <c r="AC20" i="5"/>
  <c r="AD20" i="5" s="1"/>
  <c r="I21" i="5"/>
  <c r="K21" i="5"/>
  <c r="M21" i="5"/>
  <c r="O21" i="5"/>
  <c r="Q21" i="5"/>
  <c r="S21" i="5"/>
  <c r="U21" i="5"/>
  <c r="W21" i="5"/>
  <c r="Y21" i="5"/>
  <c r="AA21" i="5"/>
  <c r="AC21" i="5"/>
  <c r="AD21" i="5" s="1"/>
  <c r="I22" i="5"/>
  <c r="K22" i="5"/>
  <c r="M22" i="5"/>
  <c r="O22" i="5"/>
  <c r="Q22" i="5"/>
  <c r="S22" i="5"/>
  <c r="U22" i="5"/>
  <c r="W22" i="5"/>
  <c r="Y22" i="5"/>
  <c r="AA22" i="5"/>
  <c r="AC22" i="5"/>
  <c r="AD22" i="5" s="1"/>
  <c r="I23" i="5"/>
  <c r="K23" i="5"/>
  <c r="M23" i="5"/>
  <c r="O23" i="5"/>
  <c r="Q23" i="5"/>
  <c r="S23" i="5"/>
  <c r="U23" i="5"/>
  <c r="W23" i="5"/>
  <c r="Y23" i="5"/>
  <c r="AA23" i="5"/>
  <c r="AC23" i="5"/>
  <c r="AE23" i="5" s="1"/>
  <c r="I24" i="5"/>
  <c r="K24" i="5"/>
  <c r="M24" i="5"/>
  <c r="O24" i="5"/>
  <c r="Q24" i="5"/>
  <c r="S24" i="5"/>
  <c r="U24" i="5"/>
  <c r="W24" i="5"/>
  <c r="Y24" i="5"/>
  <c r="AA24" i="5"/>
  <c r="AC24" i="5"/>
  <c r="AE24" i="5" s="1"/>
  <c r="I25" i="5"/>
  <c r="K25" i="5"/>
  <c r="M25" i="5"/>
  <c r="O25" i="5"/>
  <c r="Q25" i="5"/>
  <c r="S25" i="5"/>
  <c r="U25" i="5"/>
  <c r="W25" i="5"/>
  <c r="Y25" i="5"/>
  <c r="AA25" i="5"/>
  <c r="AC25" i="5"/>
  <c r="AE25" i="5" s="1"/>
  <c r="I26" i="5"/>
  <c r="K26" i="5"/>
  <c r="M26" i="5"/>
  <c r="O26" i="5"/>
  <c r="Q26" i="5"/>
  <c r="S26" i="5"/>
  <c r="U26" i="5"/>
  <c r="W26" i="5"/>
  <c r="Y26" i="5"/>
  <c r="AA26" i="5"/>
  <c r="AC26" i="5"/>
  <c r="AE26" i="5" s="1"/>
  <c r="I27" i="5"/>
  <c r="K27" i="5"/>
  <c r="M27" i="5"/>
  <c r="O27" i="5"/>
  <c r="Q27" i="5"/>
  <c r="S27" i="5"/>
  <c r="U27" i="5"/>
  <c r="W27" i="5"/>
  <c r="Y27" i="5"/>
  <c r="AA27" i="5"/>
  <c r="AC27" i="5"/>
  <c r="AE27" i="5" s="1"/>
  <c r="I28" i="5"/>
  <c r="K28" i="5"/>
  <c r="M28" i="5"/>
  <c r="O28" i="5"/>
  <c r="Q28" i="5"/>
  <c r="S28" i="5"/>
  <c r="U28" i="5"/>
  <c r="W28" i="5"/>
  <c r="Y28" i="5"/>
  <c r="AA28" i="5"/>
  <c r="AC28" i="5"/>
  <c r="AD28" i="5" s="1"/>
  <c r="I29" i="5"/>
  <c r="K29" i="5"/>
  <c r="M29" i="5"/>
  <c r="O29" i="5"/>
  <c r="Q29" i="5"/>
  <c r="S29" i="5"/>
  <c r="U29" i="5"/>
  <c r="W29" i="5"/>
  <c r="Y29" i="5"/>
  <c r="AA29" i="5"/>
  <c r="AC29" i="5"/>
  <c r="AD29" i="5" s="1"/>
  <c r="I30" i="5"/>
  <c r="K30" i="5"/>
  <c r="M30" i="5"/>
  <c r="O30" i="5"/>
  <c r="Q30" i="5"/>
  <c r="S30" i="5"/>
  <c r="U30" i="5"/>
  <c r="W30" i="5"/>
  <c r="Y30" i="5"/>
  <c r="AA30" i="5"/>
  <c r="AC30" i="5"/>
  <c r="AD30" i="5" s="1"/>
  <c r="I31" i="5"/>
  <c r="K31" i="5"/>
  <c r="M31" i="5"/>
  <c r="O31" i="5"/>
  <c r="Q31" i="5"/>
  <c r="S31" i="5"/>
  <c r="U31" i="5"/>
  <c r="W31" i="5"/>
  <c r="Y31" i="5"/>
  <c r="AA31" i="5"/>
  <c r="AC31" i="5"/>
  <c r="AE31" i="5" s="1"/>
  <c r="I32" i="5"/>
  <c r="K32" i="5"/>
  <c r="M32" i="5"/>
  <c r="O32" i="5"/>
  <c r="Q32" i="5"/>
  <c r="S32" i="5"/>
  <c r="U32" i="5"/>
  <c r="W32" i="5"/>
  <c r="Y32" i="5"/>
  <c r="AA32" i="5"/>
  <c r="AC32" i="5"/>
  <c r="AE32" i="5" s="1"/>
  <c r="I33" i="5"/>
  <c r="K33" i="5"/>
  <c r="M33" i="5"/>
  <c r="O33" i="5"/>
  <c r="Q33" i="5"/>
  <c r="S33" i="5"/>
  <c r="U33" i="5"/>
  <c r="W33" i="5"/>
  <c r="Y33" i="5"/>
  <c r="AA33" i="5"/>
  <c r="AC33" i="5"/>
  <c r="AE33" i="5" s="1"/>
  <c r="I34" i="5"/>
  <c r="K34" i="5"/>
  <c r="M34" i="5"/>
  <c r="O34" i="5"/>
  <c r="Q34" i="5"/>
  <c r="S34" i="5"/>
  <c r="U34" i="5"/>
  <c r="W34" i="5"/>
  <c r="Y34" i="5"/>
  <c r="AA34" i="5"/>
  <c r="AC34" i="5"/>
  <c r="AE34" i="5" s="1"/>
  <c r="I35" i="5"/>
  <c r="K35" i="5"/>
  <c r="M35" i="5"/>
  <c r="O35" i="5"/>
  <c r="Q35" i="5"/>
  <c r="S35" i="5"/>
  <c r="U35" i="5"/>
  <c r="W35" i="5"/>
  <c r="Y35" i="5"/>
  <c r="AA35" i="5"/>
  <c r="AC35" i="5"/>
  <c r="AE35" i="5" s="1"/>
  <c r="I36" i="5"/>
  <c r="K36" i="5"/>
  <c r="M36" i="5"/>
  <c r="O36" i="5"/>
  <c r="Q36" i="5"/>
  <c r="S36" i="5"/>
  <c r="U36" i="5"/>
  <c r="W36" i="5"/>
  <c r="Y36" i="5"/>
  <c r="AA36" i="5"/>
  <c r="AC36" i="5"/>
  <c r="AD36" i="5" s="1"/>
  <c r="I37" i="5"/>
  <c r="K37" i="5"/>
  <c r="M37" i="5"/>
  <c r="O37" i="5"/>
  <c r="Q37" i="5"/>
  <c r="S37" i="5"/>
  <c r="U37" i="5"/>
  <c r="W37" i="5"/>
  <c r="Y37" i="5"/>
  <c r="AA37" i="5"/>
  <c r="AC37" i="5"/>
  <c r="AD37" i="5" s="1"/>
  <c r="I38" i="5"/>
  <c r="K38" i="5"/>
  <c r="M38" i="5"/>
  <c r="O38" i="5"/>
  <c r="Q38" i="5"/>
  <c r="S38" i="5"/>
  <c r="U38" i="5"/>
  <c r="W38" i="5"/>
  <c r="Y38" i="5"/>
  <c r="AA38" i="5"/>
  <c r="AC38" i="5"/>
  <c r="AD38" i="5" s="1"/>
  <c r="I39" i="5"/>
  <c r="K39" i="5"/>
  <c r="M39" i="5"/>
  <c r="O39" i="5"/>
  <c r="Q39" i="5"/>
  <c r="S39" i="5"/>
  <c r="U39" i="5"/>
  <c r="W39" i="5"/>
  <c r="Y39" i="5"/>
  <c r="AA39" i="5"/>
  <c r="AC39" i="5"/>
  <c r="AD39" i="5" s="1"/>
  <c r="I40" i="5"/>
  <c r="K40" i="5"/>
  <c r="M40" i="5"/>
  <c r="O40" i="5"/>
  <c r="Q40" i="5"/>
  <c r="S40" i="5"/>
  <c r="U40" i="5"/>
  <c r="W40" i="5"/>
  <c r="Y40" i="5"/>
  <c r="AA40" i="5"/>
  <c r="AC40" i="5"/>
  <c r="AD40" i="5" s="1"/>
  <c r="I41" i="5"/>
  <c r="K41" i="5"/>
  <c r="M41" i="5"/>
  <c r="O41" i="5"/>
  <c r="Q41" i="5"/>
  <c r="S41" i="5"/>
  <c r="U41" i="5"/>
  <c r="W41" i="5"/>
  <c r="Y41" i="5"/>
  <c r="AA41" i="5"/>
  <c r="AC41" i="5"/>
  <c r="AE41" i="5" s="1"/>
  <c r="I42" i="5"/>
  <c r="K42" i="5"/>
  <c r="M42" i="5"/>
  <c r="O42" i="5"/>
  <c r="Q42" i="5"/>
  <c r="S42" i="5"/>
  <c r="U42" i="5"/>
  <c r="W42" i="5"/>
  <c r="Y42" i="5"/>
  <c r="AA42" i="5"/>
  <c r="AC42" i="5"/>
  <c r="AE42" i="5" s="1"/>
  <c r="I43" i="5"/>
  <c r="K43" i="5"/>
  <c r="M43" i="5"/>
  <c r="O43" i="5"/>
  <c r="Q43" i="5"/>
  <c r="S43" i="5"/>
  <c r="U43" i="5"/>
  <c r="W43" i="5"/>
  <c r="Y43" i="5"/>
  <c r="AA43" i="5"/>
  <c r="AC43" i="5"/>
  <c r="AE43" i="5" s="1"/>
  <c r="I44" i="5"/>
  <c r="K44" i="5"/>
  <c r="M44" i="5"/>
  <c r="O44" i="5"/>
  <c r="Q44" i="5"/>
  <c r="S44" i="5"/>
  <c r="U44" i="5"/>
  <c r="W44" i="5"/>
  <c r="Y44" i="5"/>
  <c r="AA44" i="5"/>
  <c r="AC44" i="5"/>
  <c r="AD44" i="5" s="1"/>
  <c r="I45" i="5"/>
  <c r="K45" i="5"/>
  <c r="M45" i="5"/>
  <c r="O45" i="5"/>
  <c r="Q45" i="5"/>
  <c r="S45" i="5"/>
  <c r="U45" i="5"/>
  <c r="W45" i="5"/>
  <c r="Y45" i="5"/>
  <c r="AA45" i="5"/>
  <c r="AC45" i="5"/>
  <c r="AE45" i="5" s="1"/>
  <c r="I46" i="5"/>
  <c r="K46" i="5"/>
  <c r="M46" i="5"/>
  <c r="O46" i="5"/>
  <c r="Q46" i="5"/>
  <c r="S46" i="5"/>
  <c r="U46" i="5"/>
  <c r="W46" i="5"/>
  <c r="Y46" i="5"/>
  <c r="AA46" i="5"/>
  <c r="AC46" i="5"/>
  <c r="AE46" i="5" s="1"/>
  <c r="I47" i="5"/>
  <c r="K47" i="5"/>
  <c r="M47" i="5"/>
  <c r="O47" i="5"/>
  <c r="Q47" i="5"/>
  <c r="S47" i="5"/>
  <c r="U47" i="5"/>
  <c r="W47" i="5"/>
  <c r="Y47" i="5"/>
  <c r="AA47" i="5"/>
  <c r="AC47" i="5"/>
  <c r="AE47" i="5" s="1"/>
  <c r="I48" i="5"/>
  <c r="K48" i="5"/>
  <c r="M48" i="5"/>
  <c r="O48" i="5"/>
  <c r="Q48" i="5"/>
  <c r="S48" i="5"/>
  <c r="U48" i="5"/>
  <c r="W48" i="5"/>
  <c r="Y48" i="5"/>
  <c r="AA48" i="5"/>
  <c r="AC48" i="5"/>
  <c r="AE48" i="5" s="1"/>
  <c r="I49" i="5"/>
  <c r="K49" i="5"/>
  <c r="M49" i="5"/>
  <c r="O49" i="5"/>
  <c r="Q49" i="5"/>
  <c r="S49" i="5"/>
  <c r="U49" i="5"/>
  <c r="W49" i="5"/>
  <c r="Y49" i="5"/>
  <c r="AA49" i="5"/>
  <c r="AC49" i="5"/>
  <c r="AD49" i="5" s="1"/>
  <c r="I50" i="5"/>
  <c r="K50" i="5"/>
  <c r="M50" i="5"/>
  <c r="O50" i="5"/>
  <c r="Q50" i="5"/>
  <c r="S50" i="5"/>
  <c r="U50" i="5"/>
  <c r="W50" i="5"/>
  <c r="Y50" i="5"/>
  <c r="AA50" i="5"/>
  <c r="AC50" i="5"/>
  <c r="AD50" i="5" s="1"/>
  <c r="I51" i="5"/>
  <c r="K51" i="5"/>
  <c r="M51" i="5"/>
  <c r="O51" i="5"/>
  <c r="Q51" i="5"/>
  <c r="S51" i="5"/>
  <c r="U51" i="5"/>
  <c r="W51" i="5"/>
  <c r="Y51" i="5"/>
  <c r="AA51" i="5"/>
  <c r="AC51" i="5"/>
  <c r="AE51" i="5" s="1"/>
  <c r="I52" i="5"/>
  <c r="K52" i="5"/>
  <c r="M52" i="5"/>
  <c r="O52" i="5"/>
  <c r="Q52" i="5"/>
  <c r="S52" i="5"/>
  <c r="U52" i="5"/>
  <c r="W52" i="5"/>
  <c r="Y52" i="5"/>
  <c r="AA52" i="5"/>
  <c r="AC52" i="5"/>
  <c r="AD52" i="5" s="1"/>
  <c r="I53" i="5"/>
  <c r="K53" i="5"/>
  <c r="M53" i="5"/>
  <c r="O53" i="5"/>
  <c r="Q53" i="5"/>
  <c r="S53" i="5"/>
  <c r="U53" i="5"/>
  <c r="W53" i="5"/>
  <c r="Y53" i="5"/>
  <c r="AA53" i="5"/>
  <c r="AC53" i="5"/>
  <c r="AE53" i="5" s="1"/>
  <c r="I54" i="5"/>
  <c r="K54" i="5"/>
  <c r="M54" i="5"/>
  <c r="O54" i="5"/>
  <c r="Q54" i="5"/>
  <c r="S54" i="5"/>
  <c r="U54" i="5"/>
  <c r="W54" i="5"/>
  <c r="Y54" i="5"/>
  <c r="AA54" i="5"/>
  <c r="AC54" i="5"/>
  <c r="AE54" i="5" s="1"/>
  <c r="I55" i="5"/>
  <c r="K55" i="5"/>
  <c r="M55" i="5"/>
  <c r="O55" i="5"/>
  <c r="Q55" i="5"/>
  <c r="S55" i="5"/>
  <c r="U55" i="5"/>
  <c r="W55" i="5"/>
  <c r="Y55" i="5"/>
  <c r="AA55" i="5"/>
  <c r="AC55" i="5"/>
  <c r="AE55" i="5" s="1"/>
  <c r="I56" i="5"/>
  <c r="K56" i="5"/>
  <c r="M56" i="5"/>
  <c r="O56" i="5"/>
  <c r="Q56" i="5"/>
  <c r="S56" i="5"/>
  <c r="U56" i="5"/>
  <c r="W56" i="5"/>
  <c r="Y56" i="5"/>
  <c r="AA56" i="5"/>
  <c r="AC56" i="5"/>
  <c r="AE56" i="5" s="1"/>
  <c r="I57" i="5"/>
  <c r="K57" i="5"/>
  <c r="M57" i="5"/>
  <c r="O57" i="5"/>
  <c r="Q57" i="5"/>
  <c r="S57" i="5"/>
  <c r="U57" i="5"/>
  <c r="W57" i="5"/>
  <c r="Y57" i="5"/>
  <c r="AA57" i="5"/>
  <c r="AC57" i="5"/>
  <c r="AD57" i="5" s="1"/>
  <c r="I58" i="5"/>
  <c r="K58" i="5"/>
  <c r="M58" i="5"/>
  <c r="O58" i="5"/>
  <c r="Q58" i="5"/>
  <c r="S58" i="5"/>
  <c r="U58" i="5"/>
  <c r="W58" i="5"/>
  <c r="Y58" i="5"/>
  <c r="AA58" i="5"/>
  <c r="AC58" i="5"/>
  <c r="AD58" i="5" s="1"/>
  <c r="I59" i="5"/>
  <c r="K59" i="5"/>
  <c r="M59" i="5"/>
  <c r="O59" i="5"/>
  <c r="Q59" i="5"/>
  <c r="S59" i="5"/>
  <c r="U59" i="5"/>
  <c r="W59" i="5"/>
  <c r="Y59" i="5"/>
  <c r="AA59" i="5"/>
  <c r="AC59" i="5"/>
  <c r="AE59" i="5" s="1"/>
  <c r="I60" i="5"/>
  <c r="K60" i="5"/>
  <c r="M60" i="5"/>
  <c r="O60" i="5"/>
  <c r="Q60" i="5"/>
  <c r="S60" i="5"/>
  <c r="U60" i="5"/>
  <c r="W60" i="5"/>
  <c r="Y60" i="5"/>
  <c r="AA60" i="5"/>
  <c r="AC60" i="5"/>
  <c r="AD60" i="5" s="1"/>
  <c r="I61" i="5"/>
  <c r="K61" i="5"/>
  <c r="M61" i="5"/>
  <c r="O61" i="5"/>
  <c r="Q61" i="5"/>
  <c r="S61" i="5"/>
  <c r="U61" i="5"/>
  <c r="W61" i="5"/>
  <c r="Y61" i="5"/>
  <c r="AA61" i="5"/>
  <c r="AC61" i="5"/>
  <c r="AE61" i="5" s="1"/>
  <c r="I62" i="5"/>
  <c r="K62" i="5"/>
  <c r="M62" i="5"/>
  <c r="O62" i="5"/>
  <c r="Q62" i="5"/>
  <c r="S62" i="5"/>
  <c r="U62" i="5"/>
  <c r="W62" i="5"/>
  <c r="Y62" i="5"/>
  <c r="AA62" i="5"/>
  <c r="AC62" i="5"/>
  <c r="AE62" i="5" s="1"/>
  <c r="I63" i="5"/>
  <c r="K63" i="5"/>
  <c r="M63" i="5"/>
  <c r="O63" i="5"/>
  <c r="Q63" i="5"/>
  <c r="S63" i="5"/>
  <c r="U63" i="5"/>
  <c r="W63" i="5"/>
  <c r="Y63" i="5"/>
  <c r="AA63" i="5"/>
  <c r="AC63" i="5"/>
  <c r="AE63" i="5" s="1"/>
  <c r="I64" i="5"/>
  <c r="K64" i="5"/>
  <c r="M64" i="5"/>
  <c r="O64" i="5"/>
  <c r="Q64" i="5"/>
  <c r="S64" i="5"/>
  <c r="U64" i="5"/>
  <c r="W64" i="5"/>
  <c r="Y64" i="5"/>
  <c r="AA64" i="5"/>
  <c r="AC64" i="5"/>
  <c r="AE64" i="5" s="1"/>
  <c r="I65" i="5"/>
  <c r="K65" i="5"/>
  <c r="M65" i="5"/>
  <c r="O65" i="5"/>
  <c r="Q65" i="5"/>
  <c r="S65" i="5"/>
  <c r="U65" i="5"/>
  <c r="W65" i="5"/>
  <c r="Y65" i="5"/>
  <c r="AA65" i="5"/>
  <c r="AC65" i="5"/>
  <c r="AD65" i="5" s="1"/>
  <c r="I66" i="5"/>
  <c r="K66" i="5"/>
  <c r="M66" i="5"/>
  <c r="O66" i="5"/>
  <c r="Q66" i="5"/>
  <c r="S66" i="5"/>
  <c r="U66" i="5"/>
  <c r="W66" i="5"/>
  <c r="Y66" i="5"/>
  <c r="AA66" i="5"/>
  <c r="AC66" i="5"/>
  <c r="AD66" i="5" s="1"/>
  <c r="I67" i="5"/>
  <c r="K67" i="5"/>
  <c r="M67" i="5"/>
  <c r="O67" i="5"/>
  <c r="Q67" i="5"/>
  <c r="S67" i="5"/>
  <c r="U67" i="5"/>
  <c r="W67" i="5"/>
  <c r="Y67" i="5"/>
  <c r="AA67" i="5"/>
  <c r="AC67" i="5"/>
  <c r="AE67" i="5" s="1"/>
  <c r="I68" i="5"/>
  <c r="K68" i="5"/>
  <c r="M68" i="5"/>
  <c r="O68" i="5"/>
  <c r="Q68" i="5"/>
  <c r="S68" i="5"/>
  <c r="U68" i="5"/>
  <c r="W68" i="5"/>
  <c r="Y68" i="5"/>
  <c r="AA68" i="5"/>
  <c r="AC68" i="5"/>
  <c r="I69" i="5"/>
  <c r="K69" i="5"/>
  <c r="M69" i="5"/>
  <c r="O69" i="5"/>
  <c r="Q69" i="5"/>
  <c r="S69" i="5"/>
  <c r="U69" i="5"/>
  <c r="W69" i="5"/>
  <c r="Y69" i="5"/>
  <c r="AA69" i="5"/>
  <c r="AC69" i="5"/>
  <c r="I70" i="5"/>
  <c r="K70" i="5"/>
  <c r="M70" i="5"/>
  <c r="O70" i="5"/>
  <c r="Q70" i="5"/>
  <c r="S70" i="5"/>
  <c r="U70" i="5"/>
  <c r="W70" i="5"/>
  <c r="Y70" i="5"/>
  <c r="AA70" i="5"/>
  <c r="AC70" i="5"/>
  <c r="I71" i="5"/>
  <c r="K71" i="5"/>
  <c r="M71" i="5"/>
  <c r="O71" i="5"/>
  <c r="Q71" i="5"/>
  <c r="S71" i="5"/>
  <c r="U71" i="5"/>
  <c r="W71" i="5"/>
  <c r="Y71" i="5"/>
  <c r="AA71" i="5"/>
  <c r="AC71" i="5"/>
  <c r="I72" i="5"/>
  <c r="K72" i="5"/>
  <c r="M72" i="5"/>
  <c r="O72" i="5"/>
  <c r="Q72" i="5"/>
  <c r="S72" i="5"/>
  <c r="U72" i="5"/>
  <c r="W72" i="5"/>
  <c r="Y72" i="5"/>
  <c r="AA72" i="5"/>
  <c r="AC72" i="5"/>
  <c r="I73" i="5"/>
  <c r="K73" i="5"/>
  <c r="M73" i="5"/>
  <c r="O73" i="5"/>
  <c r="Q73" i="5"/>
  <c r="S73" i="5"/>
  <c r="U73" i="5"/>
  <c r="W73" i="5"/>
  <c r="Y73" i="5"/>
  <c r="AA73" i="5"/>
  <c r="AC73" i="5"/>
  <c r="I74" i="5"/>
  <c r="K74" i="5"/>
  <c r="M74" i="5"/>
  <c r="O74" i="5"/>
  <c r="Q74" i="5"/>
  <c r="S74" i="5"/>
  <c r="U74" i="5"/>
  <c r="W74" i="5"/>
  <c r="Y74" i="5"/>
  <c r="AA74" i="5"/>
  <c r="AC74" i="5"/>
  <c r="I75" i="5"/>
  <c r="K75" i="5"/>
  <c r="M75" i="5"/>
  <c r="O75" i="5"/>
  <c r="Q75" i="5"/>
  <c r="S75" i="5"/>
  <c r="U75" i="5"/>
  <c r="W75" i="5"/>
  <c r="Y75" i="5"/>
  <c r="AA75" i="5"/>
  <c r="AC75" i="5"/>
  <c r="I76" i="5"/>
  <c r="K76" i="5"/>
  <c r="M76" i="5"/>
  <c r="O76" i="5"/>
  <c r="Q76" i="5"/>
  <c r="S76" i="5"/>
  <c r="U76" i="5"/>
  <c r="W76" i="5"/>
  <c r="Y76" i="5"/>
  <c r="AA76" i="5"/>
  <c r="AC76" i="5"/>
  <c r="I77" i="5"/>
  <c r="K77" i="5"/>
  <c r="M77" i="5"/>
  <c r="O77" i="5"/>
  <c r="Q77" i="5"/>
  <c r="S77" i="5"/>
  <c r="U77" i="5"/>
  <c r="W77" i="5"/>
  <c r="Y77" i="5"/>
  <c r="AA77" i="5"/>
  <c r="AC77" i="5"/>
  <c r="I78" i="5"/>
  <c r="K78" i="5"/>
  <c r="M78" i="5"/>
  <c r="O78" i="5"/>
  <c r="Q78" i="5"/>
  <c r="S78" i="5"/>
  <c r="U78" i="5"/>
  <c r="W78" i="5"/>
  <c r="Y78" i="5"/>
  <c r="AA78" i="5"/>
  <c r="AC78" i="5"/>
  <c r="I79" i="5"/>
  <c r="K79" i="5"/>
  <c r="M79" i="5"/>
  <c r="O79" i="5"/>
  <c r="Q79" i="5"/>
  <c r="S79" i="5"/>
  <c r="U79" i="5"/>
  <c r="W79" i="5"/>
  <c r="Y79" i="5"/>
  <c r="AA79" i="5"/>
  <c r="AC79" i="5"/>
  <c r="I80" i="5"/>
  <c r="K80" i="5"/>
  <c r="M80" i="5"/>
  <c r="O80" i="5"/>
  <c r="Q80" i="5"/>
  <c r="S80" i="5"/>
  <c r="U80" i="5"/>
  <c r="W80" i="5"/>
  <c r="Y80" i="5"/>
  <c r="AA80" i="5"/>
  <c r="AC80" i="5"/>
  <c r="I81" i="5"/>
  <c r="K81" i="5"/>
  <c r="M81" i="5"/>
  <c r="O81" i="5"/>
  <c r="Q81" i="5"/>
  <c r="S81" i="5"/>
  <c r="U81" i="5"/>
  <c r="W81" i="5"/>
  <c r="Y81" i="5"/>
  <c r="AA81" i="5"/>
  <c r="AC81" i="5"/>
  <c r="I82" i="5"/>
  <c r="K82" i="5"/>
  <c r="M82" i="5"/>
  <c r="O82" i="5"/>
  <c r="Q82" i="5"/>
  <c r="S82" i="5"/>
  <c r="U82" i="5"/>
  <c r="W82" i="5"/>
  <c r="Y82" i="5"/>
  <c r="AA82" i="5"/>
  <c r="AC82" i="5"/>
  <c r="I83" i="5"/>
  <c r="K83" i="5"/>
  <c r="M83" i="5"/>
  <c r="O83" i="5"/>
  <c r="Q83" i="5"/>
  <c r="S83" i="5"/>
  <c r="U83" i="5"/>
  <c r="W83" i="5"/>
  <c r="Y83" i="5"/>
  <c r="AA83" i="5"/>
  <c r="AC83" i="5"/>
  <c r="I84" i="5"/>
  <c r="K84" i="5"/>
  <c r="M84" i="5"/>
  <c r="O84" i="5"/>
  <c r="Q84" i="5"/>
  <c r="S84" i="5"/>
  <c r="U84" i="5"/>
  <c r="W84" i="5"/>
  <c r="Y84" i="5"/>
  <c r="AA84" i="5"/>
  <c r="AC84" i="5"/>
  <c r="I85" i="5"/>
  <c r="K85" i="5"/>
  <c r="M85" i="5"/>
  <c r="O85" i="5"/>
  <c r="Q85" i="5"/>
  <c r="S85" i="5"/>
  <c r="U85" i="5"/>
  <c r="W85" i="5"/>
  <c r="Y85" i="5"/>
  <c r="AA85" i="5"/>
  <c r="AC85" i="5"/>
  <c r="I86" i="5"/>
  <c r="K86" i="5"/>
  <c r="M86" i="5"/>
  <c r="O86" i="5"/>
  <c r="Q86" i="5"/>
  <c r="S86" i="5"/>
  <c r="U86" i="5"/>
  <c r="W86" i="5"/>
  <c r="Y86" i="5"/>
  <c r="AA86" i="5"/>
  <c r="AC86" i="5"/>
  <c r="I87" i="5"/>
  <c r="K87" i="5"/>
  <c r="M87" i="5"/>
  <c r="O87" i="5"/>
  <c r="Q87" i="5"/>
  <c r="S87" i="5"/>
  <c r="U87" i="5"/>
  <c r="W87" i="5"/>
  <c r="Y87" i="5"/>
  <c r="AA87" i="5"/>
  <c r="AC87" i="5"/>
  <c r="I88" i="5"/>
  <c r="K88" i="5"/>
  <c r="M88" i="5"/>
  <c r="O88" i="5"/>
  <c r="Q88" i="5"/>
  <c r="S88" i="5"/>
  <c r="U88" i="5"/>
  <c r="W88" i="5"/>
  <c r="Y88" i="5"/>
  <c r="AA88" i="5"/>
  <c r="AC88" i="5"/>
  <c r="I89" i="5"/>
  <c r="K89" i="5"/>
  <c r="M89" i="5"/>
  <c r="O89" i="5"/>
  <c r="Q89" i="5"/>
  <c r="S89" i="5"/>
  <c r="U89" i="5"/>
  <c r="W89" i="5"/>
  <c r="Y89" i="5"/>
  <c r="AA89" i="5"/>
  <c r="AC89" i="5"/>
  <c r="I90" i="5"/>
  <c r="K90" i="5"/>
  <c r="M90" i="5"/>
  <c r="O90" i="5"/>
  <c r="Q90" i="5"/>
  <c r="S90" i="5"/>
  <c r="U90" i="5"/>
  <c r="W90" i="5"/>
  <c r="Y90" i="5"/>
  <c r="AA90" i="5"/>
  <c r="AC90" i="5"/>
  <c r="I91" i="5"/>
  <c r="K91" i="5"/>
  <c r="M91" i="5"/>
  <c r="O91" i="5"/>
  <c r="Q91" i="5"/>
  <c r="S91" i="5"/>
  <c r="U91" i="5"/>
  <c r="W91" i="5"/>
  <c r="Y91" i="5"/>
  <c r="AA91" i="5"/>
  <c r="AC91" i="5"/>
  <c r="I92" i="5"/>
  <c r="K92" i="5"/>
  <c r="M92" i="5"/>
  <c r="O92" i="5"/>
  <c r="Q92" i="5"/>
  <c r="S92" i="5"/>
  <c r="U92" i="5"/>
  <c r="W92" i="5"/>
  <c r="Y92" i="5"/>
  <c r="AA92" i="5"/>
  <c r="AC92" i="5"/>
  <c r="I93" i="5"/>
  <c r="K93" i="5"/>
  <c r="M93" i="5"/>
  <c r="O93" i="5"/>
  <c r="Q93" i="5"/>
  <c r="S93" i="5"/>
  <c r="U93" i="5"/>
  <c r="W93" i="5"/>
  <c r="Y93" i="5"/>
  <c r="AA93" i="5"/>
  <c r="AC93" i="5"/>
  <c r="I94" i="5"/>
  <c r="K94" i="5"/>
  <c r="M94" i="5"/>
  <c r="O94" i="5"/>
  <c r="Q94" i="5"/>
  <c r="S94" i="5"/>
  <c r="U94" i="5"/>
  <c r="W94" i="5"/>
  <c r="Y94" i="5"/>
  <c r="AA94" i="5"/>
  <c r="AC94" i="5"/>
  <c r="I95" i="5"/>
  <c r="K95" i="5"/>
  <c r="M95" i="5"/>
  <c r="O95" i="5"/>
  <c r="Q95" i="5"/>
  <c r="S95" i="5"/>
  <c r="U95" i="5"/>
  <c r="W95" i="5"/>
  <c r="Y95" i="5"/>
  <c r="AA95" i="5"/>
  <c r="AC95" i="5"/>
  <c r="I96" i="5"/>
  <c r="K96" i="5"/>
  <c r="M96" i="5"/>
  <c r="O96" i="5"/>
  <c r="Q96" i="5"/>
  <c r="S96" i="5"/>
  <c r="U96" i="5"/>
  <c r="W96" i="5"/>
  <c r="Y96" i="5"/>
  <c r="AA96" i="5"/>
  <c r="AC96" i="5"/>
  <c r="I97" i="5"/>
  <c r="K97" i="5"/>
  <c r="M97" i="5"/>
  <c r="O97" i="5"/>
  <c r="Q97" i="5"/>
  <c r="S97" i="5"/>
  <c r="U97" i="5"/>
  <c r="W97" i="5"/>
  <c r="Y97" i="5"/>
  <c r="AA97" i="5"/>
  <c r="AC97" i="5"/>
  <c r="I98" i="5"/>
  <c r="K98" i="5"/>
  <c r="M98" i="5"/>
  <c r="O98" i="5"/>
  <c r="Q98" i="5"/>
  <c r="S98" i="5"/>
  <c r="U98" i="5"/>
  <c r="W98" i="5"/>
  <c r="Y98" i="5"/>
  <c r="AA98" i="5"/>
  <c r="AC98" i="5"/>
  <c r="I99" i="5"/>
  <c r="K99" i="5"/>
  <c r="M99" i="5"/>
  <c r="O99" i="5"/>
  <c r="Q99" i="5"/>
  <c r="S99" i="5"/>
  <c r="U99" i="5"/>
  <c r="W99" i="5"/>
  <c r="Y99" i="5"/>
  <c r="AA99" i="5"/>
  <c r="AC99" i="5"/>
  <c r="I100" i="5"/>
  <c r="K100" i="5"/>
  <c r="M100" i="5"/>
  <c r="O100" i="5"/>
  <c r="Q100" i="5"/>
  <c r="S100" i="5"/>
  <c r="U100" i="5"/>
  <c r="W100" i="5"/>
  <c r="Y100" i="5"/>
  <c r="AA100" i="5"/>
  <c r="AC100" i="5"/>
  <c r="I101" i="5"/>
  <c r="K101" i="5"/>
  <c r="M101" i="5"/>
  <c r="O101" i="5"/>
  <c r="Q101" i="5"/>
  <c r="S101" i="5"/>
  <c r="U101" i="5"/>
  <c r="W101" i="5"/>
  <c r="Y101" i="5"/>
  <c r="AA101" i="5"/>
  <c r="AC101" i="5"/>
  <c r="I102" i="5"/>
  <c r="K102" i="5"/>
  <c r="M102" i="5"/>
  <c r="O102" i="5"/>
  <c r="Q102" i="5"/>
  <c r="S102" i="5"/>
  <c r="U102" i="5"/>
  <c r="W102" i="5"/>
  <c r="Y102" i="5"/>
  <c r="AA102" i="5"/>
  <c r="AC102" i="5"/>
  <c r="I103" i="5"/>
  <c r="K103" i="5"/>
  <c r="M103" i="5"/>
  <c r="O103" i="5"/>
  <c r="Q103" i="5"/>
  <c r="S103" i="5"/>
  <c r="U103" i="5"/>
  <c r="W103" i="5"/>
  <c r="Y103" i="5"/>
  <c r="AA103" i="5"/>
  <c r="AC103" i="5"/>
  <c r="AC5" i="5"/>
  <c r="AD5" i="5" s="1"/>
  <c r="AC6" i="5"/>
  <c r="AD6" i="5" s="1"/>
  <c r="I5" i="5"/>
  <c r="K5" i="5"/>
  <c r="M5" i="5"/>
  <c r="O5" i="5"/>
  <c r="Q5" i="5"/>
  <c r="S5" i="5"/>
  <c r="U5" i="5"/>
  <c r="W5" i="5"/>
  <c r="Y5" i="5"/>
  <c r="AA5" i="5"/>
  <c r="I6" i="5"/>
  <c r="K6" i="5"/>
  <c r="M6" i="5"/>
  <c r="O6" i="5"/>
  <c r="Q6" i="5"/>
  <c r="S6" i="5"/>
  <c r="U6" i="5"/>
  <c r="W6" i="5"/>
  <c r="Y6" i="5"/>
  <c r="AA6" i="5"/>
  <c r="A15" i="6" l="1"/>
  <c r="E15" i="6" s="1"/>
  <c r="F15" i="6" s="1"/>
  <c r="A15" i="4"/>
  <c r="E15" i="4" s="1"/>
  <c r="F15" i="4" s="1"/>
  <c r="AE102" i="5"/>
  <c r="AG102" i="5"/>
  <c r="AI102" i="5"/>
  <c r="AK102" i="5"/>
  <c r="AM102" i="5"/>
  <c r="AO102" i="5"/>
  <c r="AF102" i="5"/>
  <c r="AJ102" i="5"/>
  <c r="AN102" i="5"/>
  <c r="AD102" i="5"/>
  <c r="AL102" i="5"/>
  <c r="AH102" i="5"/>
  <c r="AE100" i="5"/>
  <c r="AG100" i="5"/>
  <c r="AI100" i="5"/>
  <c r="AK100" i="5"/>
  <c r="AM100" i="5"/>
  <c r="AO100" i="5"/>
  <c r="AF100" i="5"/>
  <c r="AJ100" i="5"/>
  <c r="AN100" i="5"/>
  <c r="AD100" i="5"/>
  <c r="AL100" i="5"/>
  <c r="AH100" i="5"/>
  <c r="AE98" i="5"/>
  <c r="AG98" i="5"/>
  <c r="AI98" i="5"/>
  <c r="AK98" i="5"/>
  <c r="AM98" i="5"/>
  <c r="AO98" i="5"/>
  <c r="AF98" i="5"/>
  <c r="AJ98" i="5"/>
  <c r="AN98" i="5"/>
  <c r="AD98" i="5"/>
  <c r="AL98" i="5"/>
  <c r="AH98" i="5"/>
  <c r="AE96" i="5"/>
  <c r="AG96" i="5"/>
  <c r="AI96" i="5"/>
  <c r="AK96" i="5"/>
  <c r="AM96" i="5"/>
  <c r="AO96" i="5"/>
  <c r="AF96" i="5"/>
  <c r="AJ96" i="5"/>
  <c r="AN96" i="5"/>
  <c r="AD96" i="5"/>
  <c r="AL96" i="5"/>
  <c r="AH96" i="5"/>
  <c r="AE94" i="5"/>
  <c r="AG94" i="5"/>
  <c r="AI94" i="5"/>
  <c r="AK94" i="5"/>
  <c r="AM94" i="5"/>
  <c r="AO94" i="5"/>
  <c r="AF94" i="5"/>
  <c r="AJ94" i="5"/>
  <c r="AN94" i="5"/>
  <c r="AD94" i="5"/>
  <c r="AL94" i="5"/>
  <c r="AH94" i="5"/>
  <c r="AE92" i="5"/>
  <c r="AG92" i="5"/>
  <c r="AI92" i="5"/>
  <c r="AK92" i="5"/>
  <c r="AM92" i="5"/>
  <c r="AO92" i="5"/>
  <c r="AF92" i="5"/>
  <c r="AJ92" i="5"/>
  <c r="AN92" i="5"/>
  <c r="AD92" i="5"/>
  <c r="AL92" i="5"/>
  <c r="AH92" i="5"/>
  <c r="AE90" i="5"/>
  <c r="AG90" i="5"/>
  <c r="AI90" i="5"/>
  <c r="AK90" i="5"/>
  <c r="AM90" i="5"/>
  <c r="AO90" i="5"/>
  <c r="AF90" i="5"/>
  <c r="AJ90" i="5"/>
  <c r="AN90" i="5"/>
  <c r="AD90" i="5"/>
  <c r="AL90" i="5"/>
  <c r="AH90" i="5"/>
  <c r="AE88" i="5"/>
  <c r="AG88" i="5"/>
  <c r="AI88" i="5"/>
  <c r="AK88" i="5"/>
  <c r="AM88" i="5"/>
  <c r="AO88" i="5"/>
  <c r="AD88" i="5"/>
  <c r="AH88" i="5"/>
  <c r="AL88" i="5"/>
  <c r="AJ88" i="5"/>
  <c r="AF88" i="5"/>
  <c r="AN88" i="5"/>
  <c r="AE86" i="5"/>
  <c r="AG86" i="5"/>
  <c r="AI86" i="5"/>
  <c r="AK86" i="5"/>
  <c r="AM86" i="5"/>
  <c r="AO86" i="5"/>
  <c r="AD86" i="5"/>
  <c r="AH86" i="5"/>
  <c r="AL86" i="5"/>
  <c r="AJ86" i="5"/>
  <c r="AN86" i="5"/>
  <c r="AF86" i="5"/>
  <c r="AE84" i="5"/>
  <c r="AG84" i="5"/>
  <c r="AI84" i="5"/>
  <c r="AK84" i="5"/>
  <c r="AM84" i="5"/>
  <c r="AO84" i="5"/>
  <c r="AD84" i="5"/>
  <c r="AH84" i="5"/>
  <c r="AL84" i="5"/>
  <c r="AJ84" i="5"/>
  <c r="AF84" i="5"/>
  <c r="AN84" i="5"/>
  <c r="AE82" i="5"/>
  <c r="AD82" i="5"/>
  <c r="AG82" i="5"/>
  <c r="AI82" i="5"/>
  <c r="AK82" i="5"/>
  <c r="AM82" i="5"/>
  <c r="AO82" i="5"/>
  <c r="AH82" i="5"/>
  <c r="AL82" i="5"/>
  <c r="AJ82" i="5"/>
  <c r="AN82" i="5"/>
  <c r="AF82" i="5"/>
  <c r="AE80" i="5"/>
  <c r="AG80" i="5"/>
  <c r="AI80" i="5"/>
  <c r="AK80" i="5"/>
  <c r="AM80" i="5"/>
  <c r="AO80" i="5"/>
  <c r="AD80" i="5"/>
  <c r="AH80" i="5"/>
  <c r="AL80" i="5"/>
  <c r="AJ80" i="5"/>
  <c r="AF80" i="5"/>
  <c r="AN80" i="5"/>
  <c r="AE78" i="5"/>
  <c r="AG78" i="5"/>
  <c r="AI78" i="5"/>
  <c r="AK78" i="5"/>
  <c r="AM78" i="5"/>
  <c r="AO78" i="5"/>
  <c r="AD78" i="5"/>
  <c r="AH78" i="5"/>
  <c r="AL78" i="5"/>
  <c r="AJ78" i="5"/>
  <c r="AN78" i="5"/>
  <c r="AF78" i="5"/>
  <c r="AE76" i="5"/>
  <c r="AG76" i="5"/>
  <c r="AI76" i="5"/>
  <c r="AK76" i="5"/>
  <c r="AM76" i="5"/>
  <c r="AO76" i="5"/>
  <c r="AD76" i="5"/>
  <c r="AH76" i="5"/>
  <c r="AL76" i="5"/>
  <c r="AJ76" i="5"/>
  <c r="AF76" i="5"/>
  <c r="AN76" i="5"/>
  <c r="AE74" i="5"/>
  <c r="AG74" i="5"/>
  <c r="AI74" i="5"/>
  <c r="AK74" i="5"/>
  <c r="AM74" i="5"/>
  <c r="AO74" i="5"/>
  <c r="AD74" i="5"/>
  <c r="AH74" i="5"/>
  <c r="AL74" i="5"/>
  <c r="AJ74" i="5"/>
  <c r="AN74" i="5"/>
  <c r="AF74" i="5"/>
  <c r="AE72" i="5"/>
  <c r="AG72" i="5"/>
  <c r="AI72" i="5"/>
  <c r="AK72" i="5"/>
  <c r="AM72" i="5"/>
  <c r="AO72" i="5"/>
  <c r="AD72" i="5"/>
  <c r="AH72" i="5"/>
  <c r="AL72" i="5"/>
  <c r="AJ72" i="5"/>
  <c r="AF72" i="5"/>
  <c r="AN72" i="5"/>
  <c r="AE70" i="5"/>
  <c r="AG70" i="5"/>
  <c r="AI70" i="5"/>
  <c r="AK70" i="5"/>
  <c r="AM70" i="5"/>
  <c r="AO70" i="5"/>
  <c r="AD70" i="5"/>
  <c r="AH70" i="5"/>
  <c r="AL70" i="5"/>
  <c r="AJ70" i="5"/>
  <c r="AN70" i="5"/>
  <c r="AF70" i="5"/>
  <c r="AE68" i="5"/>
  <c r="AG68" i="5"/>
  <c r="AI68" i="5"/>
  <c r="AK68" i="5"/>
  <c r="AM68" i="5"/>
  <c r="AO68" i="5"/>
  <c r="AD68" i="5"/>
  <c r="AH68" i="5"/>
  <c r="AL68" i="5"/>
  <c r="AJ68" i="5"/>
  <c r="AF68" i="5"/>
  <c r="AN68" i="5"/>
  <c r="AO6" i="5"/>
  <c r="AM6" i="5"/>
  <c r="AK6" i="5"/>
  <c r="AI6" i="5"/>
  <c r="AG6" i="5"/>
  <c r="AE6" i="5"/>
  <c r="AO5" i="5"/>
  <c r="AM5" i="5"/>
  <c r="AK5" i="5"/>
  <c r="AI5" i="5"/>
  <c r="AG5" i="5"/>
  <c r="AE5" i="5"/>
  <c r="AP4" i="5"/>
  <c r="AE103" i="5"/>
  <c r="AG103" i="5"/>
  <c r="AI103" i="5"/>
  <c r="AK103" i="5"/>
  <c r="AM103" i="5"/>
  <c r="AO103" i="5"/>
  <c r="AF103" i="5"/>
  <c r="AJ103" i="5"/>
  <c r="AN103" i="5"/>
  <c r="AH103" i="5"/>
  <c r="AL103" i="5"/>
  <c r="AD103" i="5"/>
  <c r="AE101" i="5"/>
  <c r="AG101" i="5"/>
  <c r="AI101" i="5"/>
  <c r="AK101" i="5"/>
  <c r="AM101" i="5"/>
  <c r="AO101" i="5"/>
  <c r="AF101" i="5"/>
  <c r="AJ101" i="5"/>
  <c r="AN101" i="5"/>
  <c r="AH101" i="5"/>
  <c r="AD101" i="5"/>
  <c r="AL101" i="5"/>
  <c r="AE99" i="5"/>
  <c r="AG99" i="5"/>
  <c r="AI99" i="5"/>
  <c r="AK99" i="5"/>
  <c r="AM99" i="5"/>
  <c r="AO99" i="5"/>
  <c r="AF99" i="5"/>
  <c r="AJ99" i="5"/>
  <c r="AN99" i="5"/>
  <c r="AH99" i="5"/>
  <c r="AL99" i="5"/>
  <c r="AD99" i="5"/>
  <c r="AE97" i="5"/>
  <c r="AG97" i="5"/>
  <c r="AI97" i="5"/>
  <c r="AK97" i="5"/>
  <c r="AM97" i="5"/>
  <c r="AO97" i="5"/>
  <c r="AF97" i="5"/>
  <c r="AJ97" i="5"/>
  <c r="AN97" i="5"/>
  <c r="AH97" i="5"/>
  <c r="AD97" i="5"/>
  <c r="AL97" i="5"/>
  <c r="AE95" i="5"/>
  <c r="AG95" i="5"/>
  <c r="AI95" i="5"/>
  <c r="AK95" i="5"/>
  <c r="AM95" i="5"/>
  <c r="AO95" i="5"/>
  <c r="AF95" i="5"/>
  <c r="AJ95" i="5"/>
  <c r="AN95" i="5"/>
  <c r="AH95" i="5"/>
  <c r="AL95" i="5"/>
  <c r="AD95" i="5"/>
  <c r="AE93" i="5"/>
  <c r="AG93" i="5"/>
  <c r="AI93" i="5"/>
  <c r="AK93" i="5"/>
  <c r="AM93" i="5"/>
  <c r="AO93" i="5"/>
  <c r="AF93" i="5"/>
  <c r="AJ93" i="5"/>
  <c r="AN93" i="5"/>
  <c r="AH93" i="5"/>
  <c r="AD93" i="5"/>
  <c r="AL93" i="5"/>
  <c r="AE91" i="5"/>
  <c r="AG91" i="5"/>
  <c r="AI91" i="5"/>
  <c r="AK91" i="5"/>
  <c r="AM91" i="5"/>
  <c r="AO91" i="5"/>
  <c r="AF91" i="5"/>
  <c r="AJ91" i="5"/>
  <c r="AN91" i="5"/>
  <c r="AH91" i="5"/>
  <c r="AL91" i="5"/>
  <c r="AD91" i="5"/>
  <c r="AE89" i="5"/>
  <c r="AD89" i="5"/>
  <c r="AG89" i="5"/>
  <c r="AI89" i="5"/>
  <c r="AK89" i="5"/>
  <c r="AM89" i="5"/>
  <c r="AO89" i="5"/>
  <c r="AF89" i="5"/>
  <c r="AJ89" i="5"/>
  <c r="AN89" i="5"/>
  <c r="AH89" i="5"/>
  <c r="AL89" i="5"/>
  <c r="AE87" i="5"/>
  <c r="AG87" i="5"/>
  <c r="AI87" i="5"/>
  <c r="AK87" i="5"/>
  <c r="AM87" i="5"/>
  <c r="AO87" i="5"/>
  <c r="AD87" i="5"/>
  <c r="AH87" i="5"/>
  <c r="AL87" i="5"/>
  <c r="AF87" i="5"/>
  <c r="AN87" i="5"/>
  <c r="AJ87" i="5"/>
  <c r="AE85" i="5"/>
  <c r="AG85" i="5"/>
  <c r="AI85" i="5"/>
  <c r="AK85" i="5"/>
  <c r="AM85" i="5"/>
  <c r="AO85" i="5"/>
  <c r="AD85" i="5"/>
  <c r="AH85" i="5"/>
  <c r="AL85" i="5"/>
  <c r="AF85" i="5"/>
  <c r="AN85" i="5"/>
  <c r="AJ85" i="5"/>
  <c r="AE83" i="5"/>
  <c r="AG83" i="5"/>
  <c r="AI83" i="5"/>
  <c r="AK83" i="5"/>
  <c r="AM83" i="5"/>
  <c r="AO83" i="5"/>
  <c r="AD83" i="5"/>
  <c r="AH83" i="5"/>
  <c r="AL83" i="5"/>
  <c r="AF83" i="5"/>
  <c r="AN83" i="5"/>
  <c r="AJ83" i="5"/>
  <c r="AE81" i="5"/>
  <c r="AG81" i="5"/>
  <c r="AI81" i="5"/>
  <c r="AK81" i="5"/>
  <c r="AM81" i="5"/>
  <c r="AO81" i="5"/>
  <c r="AD81" i="5"/>
  <c r="AH81" i="5"/>
  <c r="AL81" i="5"/>
  <c r="AF81" i="5"/>
  <c r="AN81" i="5"/>
  <c r="AJ81" i="5"/>
  <c r="AE79" i="5"/>
  <c r="AG79" i="5"/>
  <c r="AI79" i="5"/>
  <c r="AK79" i="5"/>
  <c r="AM79" i="5"/>
  <c r="AO79" i="5"/>
  <c r="AD79" i="5"/>
  <c r="AH79" i="5"/>
  <c r="AL79" i="5"/>
  <c r="AF79" i="5"/>
  <c r="AN79" i="5"/>
  <c r="AJ79" i="5"/>
  <c r="AE77" i="5"/>
  <c r="AG77" i="5"/>
  <c r="AI77" i="5"/>
  <c r="AK77" i="5"/>
  <c r="AM77" i="5"/>
  <c r="AO77" i="5"/>
  <c r="AD77" i="5"/>
  <c r="AH77" i="5"/>
  <c r="AL77" i="5"/>
  <c r="AF77" i="5"/>
  <c r="AN77" i="5"/>
  <c r="AJ77" i="5"/>
  <c r="AE75" i="5"/>
  <c r="AG75" i="5"/>
  <c r="AI75" i="5"/>
  <c r="AK75" i="5"/>
  <c r="AM75" i="5"/>
  <c r="AO75" i="5"/>
  <c r="AD75" i="5"/>
  <c r="AH75" i="5"/>
  <c r="AL75" i="5"/>
  <c r="AF75" i="5"/>
  <c r="AN75" i="5"/>
  <c r="AJ75" i="5"/>
  <c r="AE73" i="5"/>
  <c r="AG73" i="5"/>
  <c r="AI73" i="5"/>
  <c r="AK73" i="5"/>
  <c r="AM73" i="5"/>
  <c r="AO73" i="5"/>
  <c r="AD73" i="5"/>
  <c r="AH73" i="5"/>
  <c r="AL73" i="5"/>
  <c r="AF73" i="5"/>
  <c r="AN73" i="5"/>
  <c r="AJ73" i="5"/>
  <c r="AE71" i="5"/>
  <c r="AG71" i="5"/>
  <c r="AI71" i="5"/>
  <c r="AK71" i="5"/>
  <c r="AM71" i="5"/>
  <c r="AO71" i="5"/>
  <c r="AD71" i="5"/>
  <c r="AH71" i="5"/>
  <c r="AL71" i="5"/>
  <c r="AF71" i="5"/>
  <c r="AN71" i="5"/>
  <c r="AJ71" i="5"/>
  <c r="AE69" i="5"/>
  <c r="AG69" i="5"/>
  <c r="AI69" i="5"/>
  <c r="AK69" i="5"/>
  <c r="AM69" i="5"/>
  <c r="AO69" i="5"/>
  <c r="AD69" i="5"/>
  <c r="AH69" i="5"/>
  <c r="AL69" i="5"/>
  <c r="AF69" i="5"/>
  <c r="AN69" i="5"/>
  <c r="AJ69" i="5"/>
  <c r="AN6" i="5"/>
  <c r="AL6" i="5"/>
  <c r="AJ6" i="5"/>
  <c r="AH6" i="5"/>
  <c r="AF6" i="5"/>
  <c r="AN5" i="5"/>
  <c r="AL5" i="5"/>
  <c r="AJ5" i="5"/>
  <c r="AH5" i="5"/>
  <c r="AF5" i="5"/>
  <c r="AN67" i="5"/>
  <c r="AL67" i="5"/>
  <c r="AJ67" i="5"/>
  <c r="AH67" i="5"/>
  <c r="AF67" i="5"/>
  <c r="AD67" i="5"/>
  <c r="AO67" i="5"/>
  <c r="AM67" i="5"/>
  <c r="AK67" i="5"/>
  <c r="AI67" i="5"/>
  <c r="AG67" i="5"/>
  <c r="AN59" i="5"/>
  <c r="AL59" i="5"/>
  <c r="AJ59" i="5"/>
  <c r="AH59" i="5"/>
  <c r="AF59" i="5"/>
  <c r="AD59" i="5"/>
  <c r="AO59" i="5"/>
  <c r="AM59" i="5"/>
  <c r="AK59" i="5"/>
  <c r="AI59" i="5"/>
  <c r="AG59" i="5"/>
  <c r="AN51" i="5"/>
  <c r="AL51" i="5"/>
  <c r="AJ51" i="5"/>
  <c r="AH51" i="5"/>
  <c r="AF51" i="5"/>
  <c r="AD51" i="5"/>
  <c r="AO51" i="5"/>
  <c r="AM51" i="5"/>
  <c r="AK51" i="5"/>
  <c r="AI51" i="5"/>
  <c r="AG51" i="5"/>
  <c r="AN43" i="5"/>
  <c r="AL43" i="5"/>
  <c r="AJ43" i="5"/>
  <c r="AH43" i="5"/>
  <c r="AF43" i="5"/>
  <c r="AD43" i="5"/>
  <c r="AO43" i="5"/>
  <c r="AM43" i="5"/>
  <c r="AK43" i="5"/>
  <c r="AI43" i="5"/>
  <c r="AG43" i="5"/>
  <c r="AN35" i="5"/>
  <c r="AL35" i="5"/>
  <c r="AJ35" i="5"/>
  <c r="AH35" i="5"/>
  <c r="AF35" i="5"/>
  <c r="AD35" i="5"/>
  <c r="AO35" i="5"/>
  <c r="AM35" i="5"/>
  <c r="AK35" i="5"/>
  <c r="AI35" i="5"/>
  <c r="AG35" i="5"/>
  <c r="AN27" i="5"/>
  <c r="AL27" i="5"/>
  <c r="AJ27" i="5"/>
  <c r="AH27" i="5"/>
  <c r="AF27" i="5"/>
  <c r="AD27" i="5"/>
  <c r="AO27" i="5"/>
  <c r="AM27" i="5"/>
  <c r="AK27" i="5"/>
  <c r="AI27" i="5"/>
  <c r="AG27" i="5"/>
  <c r="AN19" i="5"/>
  <c r="AL19" i="5"/>
  <c r="AJ19" i="5"/>
  <c r="AH19" i="5"/>
  <c r="AF19" i="5"/>
  <c r="AD19" i="5"/>
  <c r="AO19" i="5"/>
  <c r="AM19" i="5"/>
  <c r="AK19" i="5"/>
  <c r="AI19" i="5"/>
  <c r="AG19" i="5"/>
  <c r="AN11" i="5"/>
  <c r="AL11" i="5"/>
  <c r="AJ11" i="5"/>
  <c r="AH11" i="5"/>
  <c r="AF11" i="5"/>
  <c r="AD11" i="5"/>
  <c r="AO11" i="5"/>
  <c r="AM11" i="5"/>
  <c r="AK11" i="5"/>
  <c r="AI11" i="5"/>
  <c r="AG11" i="5"/>
  <c r="AO66" i="5"/>
  <c r="AM66" i="5"/>
  <c r="AK66" i="5"/>
  <c r="AI66" i="5"/>
  <c r="AG66" i="5"/>
  <c r="AE66" i="5"/>
  <c r="AO65" i="5"/>
  <c r="AM65" i="5"/>
  <c r="AK65" i="5"/>
  <c r="AI65" i="5"/>
  <c r="AG65" i="5"/>
  <c r="AE65" i="5"/>
  <c r="AN64" i="5"/>
  <c r="AL64" i="5"/>
  <c r="AJ64" i="5"/>
  <c r="AH64" i="5"/>
  <c r="AF64" i="5"/>
  <c r="AD64" i="5"/>
  <c r="AN63" i="5"/>
  <c r="AL63" i="5"/>
  <c r="AJ63" i="5"/>
  <c r="AH63" i="5"/>
  <c r="AF63" i="5"/>
  <c r="AD63" i="5"/>
  <c r="AN62" i="5"/>
  <c r="AL62" i="5"/>
  <c r="AJ62" i="5"/>
  <c r="AH62" i="5"/>
  <c r="AF62" i="5"/>
  <c r="AD62" i="5"/>
  <c r="AN61" i="5"/>
  <c r="AL61" i="5"/>
  <c r="AJ61" i="5"/>
  <c r="AH61" i="5"/>
  <c r="AF61" i="5"/>
  <c r="AD61" i="5"/>
  <c r="AO60" i="5"/>
  <c r="AM60" i="5"/>
  <c r="AK60" i="5"/>
  <c r="AI60" i="5"/>
  <c r="AG60" i="5"/>
  <c r="AE60" i="5"/>
  <c r="AN66" i="5"/>
  <c r="AL66" i="5"/>
  <c r="AJ66" i="5"/>
  <c r="AH66" i="5"/>
  <c r="AF66" i="5"/>
  <c r="AN65" i="5"/>
  <c r="AL65" i="5"/>
  <c r="AJ65" i="5"/>
  <c r="AH65" i="5"/>
  <c r="AF65" i="5"/>
  <c r="AO64" i="5"/>
  <c r="AM64" i="5"/>
  <c r="AK64" i="5"/>
  <c r="AI64" i="5"/>
  <c r="AG64" i="5"/>
  <c r="AO63" i="5"/>
  <c r="AM63" i="5"/>
  <c r="AK63" i="5"/>
  <c r="AI63" i="5"/>
  <c r="AG63" i="5"/>
  <c r="AO62" i="5"/>
  <c r="AM62" i="5"/>
  <c r="AK62" i="5"/>
  <c r="AI62" i="5"/>
  <c r="AG62" i="5"/>
  <c r="AO61" i="5"/>
  <c r="AM61" i="5"/>
  <c r="AK61" i="5"/>
  <c r="AI61" i="5"/>
  <c r="AG61" i="5"/>
  <c r="AN60" i="5"/>
  <c r="AL60" i="5"/>
  <c r="AJ60" i="5"/>
  <c r="AH60" i="5"/>
  <c r="AF60" i="5"/>
  <c r="AO58" i="5"/>
  <c r="AM58" i="5"/>
  <c r="AK58" i="5"/>
  <c r="AI58" i="5"/>
  <c r="AG58" i="5"/>
  <c r="AE58" i="5"/>
  <c r="AO57" i="5"/>
  <c r="AM57" i="5"/>
  <c r="AK57" i="5"/>
  <c r="AI57" i="5"/>
  <c r="AG57" i="5"/>
  <c r="AE57" i="5"/>
  <c r="AN56" i="5"/>
  <c r="AL56" i="5"/>
  <c r="AJ56" i="5"/>
  <c r="AH56" i="5"/>
  <c r="AF56" i="5"/>
  <c r="AD56" i="5"/>
  <c r="AN55" i="5"/>
  <c r="AL55" i="5"/>
  <c r="AJ55" i="5"/>
  <c r="AH55" i="5"/>
  <c r="AF55" i="5"/>
  <c r="AD55" i="5"/>
  <c r="AN54" i="5"/>
  <c r="AL54" i="5"/>
  <c r="AJ54" i="5"/>
  <c r="AH54" i="5"/>
  <c r="AF54" i="5"/>
  <c r="AD54" i="5"/>
  <c r="AN53" i="5"/>
  <c r="AL53" i="5"/>
  <c r="AJ53" i="5"/>
  <c r="AH53" i="5"/>
  <c r="AF53" i="5"/>
  <c r="AD53" i="5"/>
  <c r="AO52" i="5"/>
  <c r="AM52" i="5"/>
  <c r="AK52" i="5"/>
  <c r="AI52" i="5"/>
  <c r="AG52" i="5"/>
  <c r="AE52" i="5"/>
  <c r="AN58" i="5"/>
  <c r="AL58" i="5"/>
  <c r="AJ58" i="5"/>
  <c r="AH58" i="5"/>
  <c r="AF58" i="5"/>
  <c r="AN57" i="5"/>
  <c r="AL57" i="5"/>
  <c r="AJ57" i="5"/>
  <c r="AH57" i="5"/>
  <c r="AF57" i="5"/>
  <c r="AO56" i="5"/>
  <c r="AM56" i="5"/>
  <c r="AK56" i="5"/>
  <c r="AI56" i="5"/>
  <c r="AG56" i="5"/>
  <c r="AO55" i="5"/>
  <c r="AM55" i="5"/>
  <c r="AK55" i="5"/>
  <c r="AI55" i="5"/>
  <c r="AG55" i="5"/>
  <c r="AO54" i="5"/>
  <c r="AM54" i="5"/>
  <c r="AK54" i="5"/>
  <c r="AI54" i="5"/>
  <c r="AG54" i="5"/>
  <c r="AO53" i="5"/>
  <c r="AM53" i="5"/>
  <c r="AK53" i="5"/>
  <c r="AI53" i="5"/>
  <c r="AG53" i="5"/>
  <c r="AN52" i="5"/>
  <c r="AL52" i="5"/>
  <c r="AJ52" i="5"/>
  <c r="AH52" i="5"/>
  <c r="AF52" i="5"/>
  <c r="AO50" i="5"/>
  <c r="AM50" i="5"/>
  <c r="AK50" i="5"/>
  <c r="AI50" i="5"/>
  <c r="AG50" i="5"/>
  <c r="AE50" i="5"/>
  <c r="AO49" i="5"/>
  <c r="AM49" i="5"/>
  <c r="AK49" i="5"/>
  <c r="AI49" i="5"/>
  <c r="AG49" i="5"/>
  <c r="AE49" i="5"/>
  <c r="AN48" i="5"/>
  <c r="AL48" i="5"/>
  <c r="AJ48" i="5"/>
  <c r="AH48" i="5"/>
  <c r="AF48" i="5"/>
  <c r="AD48" i="5"/>
  <c r="AN47" i="5"/>
  <c r="AL47" i="5"/>
  <c r="AJ47" i="5"/>
  <c r="AH47" i="5"/>
  <c r="AF47" i="5"/>
  <c r="AD47" i="5"/>
  <c r="AN46" i="5"/>
  <c r="AL46" i="5"/>
  <c r="AJ46" i="5"/>
  <c r="AH46" i="5"/>
  <c r="AF46" i="5"/>
  <c r="AD46" i="5"/>
  <c r="AN45" i="5"/>
  <c r="AL45" i="5"/>
  <c r="AJ45" i="5"/>
  <c r="AH45" i="5"/>
  <c r="AF45" i="5"/>
  <c r="AD45" i="5"/>
  <c r="AO44" i="5"/>
  <c r="AM44" i="5"/>
  <c r="AK44" i="5"/>
  <c r="AI44" i="5"/>
  <c r="AG44" i="5"/>
  <c r="AE44" i="5"/>
  <c r="AN50" i="5"/>
  <c r="AL50" i="5"/>
  <c r="AJ50" i="5"/>
  <c r="AH50" i="5"/>
  <c r="AF50" i="5"/>
  <c r="AN49" i="5"/>
  <c r="AL49" i="5"/>
  <c r="AJ49" i="5"/>
  <c r="AH49" i="5"/>
  <c r="AF49" i="5"/>
  <c r="AO48" i="5"/>
  <c r="AM48" i="5"/>
  <c r="AK48" i="5"/>
  <c r="AI48" i="5"/>
  <c r="AG48" i="5"/>
  <c r="AO47" i="5"/>
  <c r="AM47" i="5"/>
  <c r="AK47" i="5"/>
  <c r="AI47" i="5"/>
  <c r="AG47" i="5"/>
  <c r="AO46" i="5"/>
  <c r="AM46" i="5"/>
  <c r="AK46" i="5"/>
  <c r="AI46" i="5"/>
  <c r="AG46" i="5"/>
  <c r="AO45" i="5"/>
  <c r="AM45" i="5"/>
  <c r="AK45" i="5"/>
  <c r="AI45" i="5"/>
  <c r="AG45" i="5"/>
  <c r="AN44" i="5"/>
  <c r="AL44" i="5"/>
  <c r="AJ44" i="5"/>
  <c r="AH44" i="5"/>
  <c r="AF44" i="5"/>
  <c r="AN42" i="5"/>
  <c r="AL42" i="5"/>
  <c r="AJ42" i="5"/>
  <c r="AH42" i="5"/>
  <c r="AF42" i="5"/>
  <c r="AD42" i="5"/>
  <c r="AN41" i="5"/>
  <c r="AL41" i="5"/>
  <c r="AJ41" i="5"/>
  <c r="AH41" i="5"/>
  <c r="AF41" i="5"/>
  <c r="AD41" i="5"/>
  <c r="AO40" i="5"/>
  <c r="AM40" i="5"/>
  <c r="AK40" i="5"/>
  <c r="AI40" i="5"/>
  <c r="AG40" i="5"/>
  <c r="AE40" i="5"/>
  <c r="AO39" i="5"/>
  <c r="AM39" i="5"/>
  <c r="AK39" i="5"/>
  <c r="AI39" i="5"/>
  <c r="AG39" i="5"/>
  <c r="AE39" i="5"/>
  <c r="AO38" i="5"/>
  <c r="AM38" i="5"/>
  <c r="AK38" i="5"/>
  <c r="AI38" i="5"/>
  <c r="AG38" i="5"/>
  <c r="AE38" i="5"/>
  <c r="AO37" i="5"/>
  <c r="AM37" i="5"/>
  <c r="AK37" i="5"/>
  <c r="AI37" i="5"/>
  <c r="AG37" i="5"/>
  <c r="AE37" i="5"/>
  <c r="AO36" i="5"/>
  <c r="AM36" i="5"/>
  <c r="AK36" i="5"/>
  <c r="AI36" i="5"/>
  <c r="AG36" i="5"/>
  <c r="AE36" i="5"/>
  <c r="AO42" i="5"/>
  <c r="AM42" i="5"/>
  <c r="AK42" i="5"/>
  <c r="AI42" i="5"/>
  <c r="AG42" i="5"/>
  <c r="AO41" i="5"/>
  <c r="AM41" i="5"/>
  <c r="AK41" i="5"/>
  <c r="AI41" i="5"/>
  <c r="AG41" i="5"/>
  <c r="AN40" i="5"/>
  <c r="AL40" i="5"/>
  <c r="AJ40" i="5"/>
  <c r="AH40" i="5"/>
  <c r="AF40" i="5"/>
  <c r="AN39" i="5"/>
  <c r="AL39" i="5"/>
  <c r="AJ39" i="5"/>
  <c r="AH39" i="5"/>
  <c r="AF39" i="5"/>
  <c r="AN38" i="5"/>
  <c r="AL38" i="5"/>
  <c r="AJ38" i="5"/>
  <c r="AH38" i="5"/>
  <c r="AF38" i="5"/>
  <c r="AN37" i="5"/>
  <c r="AL37" i="5"/>
  <c r="AJ37" i="5"/>
  <c r="AH37" i="5"/>
  <c r="AF37" i="5"/>
  <c r="AN36" i="5"/>
  <c r="AL36" i="5"/>
  <c r="AJ36" i="5"/>
  <c r="AH36" i="5"/>
  <c r="AF36" i="5"/>
  <c r="AN34" i="5"/>
  <c r="AL34" i="5"/>
  <c r="AJ34" i="5"/>
  <c r="AH34" i="5"/>
  <c r="AF34" i="5"/>
  <c r="AD34" i="5"/>
  <c r="AN33" i="5"/>
  <c r="AL33" i="5"/>
  <c r="AJ33" i="5"/>
  <c r="AH33" i="5"/>
  <c r="AF33" i="5"/>
  <c r="AD33" i="5"/>
  <c r="AN32" i="5"/>
  <c r="AL32" i="5"/>
  <c r="AJ32" i="5"/>
  <c r="AH32" i="5"/>
  <c r="AF32" i="5"/>
  <c r="AD32" i="5"/>
  <c r="AN31" i="5"/>
  <c r="AL31" i="5"/>
  <c r="AJ31" i="5"/>
  <c r="AH31" i="5"/>
  <c r="AF31" i="5"/>
  <c r="AD31" i="5"/>
  <c r="AO30" i="5"/>
  <c r="AM30" i="5"/>
  <c r="AK30" i="5"/>
  <c r="AI30" i="5"/>
  <c r="AG30" i="5"/>
  <c r="AE30" i="5"/>
  <c r="AO29" i="5"/>
  <c r="AM29" i="5"/>
  <c r="AK29" i="5"/>
  <c r="AI29" i="5"/>
  <c r="AG29" i="5"/>
  <c r="AE29" i="5"/>
  <c r="AO28" i="5"/>
  <c r="AM28" i="5"/>
  <c r="AK28" i="5"/>
  <c r="AI28" i="5"/>
  <c r="AG28" i="5"/>
  <c r="AE28" i="5"/>
  <c r="AO34" i="5"/>
  <c r="AM34" i="5"/>
  <c r="AK34" i="5"/>
  <c r="AI34" i="5"/>
  <c r="AG34" i="5"/>
  <c r="AO33" i="5"/>
  <c r="AM33" i="5"/>
  <c r="AK33" i="5"/>
  <c r="AI33" i="5"/>
  <c r="AG33" i="5"/>
  <c r="AO32" i="5"/>
  <c r="AM32" i="5"/>
  <c r="AK32" i="5"/>
  <c r="AI32" i="5"/>
  <c r="AG32" i="5"/>
  <c r="AO31" i="5"/>
  <c r="AM31" i="5"/>
  <c r="AK31" i="5"/>
  <c r="AI31" i="5"/>
  <c r="AG31" i="5"/>
  <c r="AN30" i="5"/>
  <c r="AL30" i="5"/>
  <c r="AJ30" i="5"/>
  <c r="AH30" i="5"/>
  <c r="AF30" i="5"/>
  <c r="AN29" i="5"/>
  <c r="AL29" i="5"/>
  <c r="AJ29" i="5"/>
  <c r="AH29" i="5"/>
  <c r="AF29" i="5"/>
  <c r="AN28" i="5"/>
  <c r="AL28" i="5"/>
  <c r="AJ28" i="5"/>
  <c r="AH28" i="5"/>
  <c r="AF28" i="5"/>
  <c r="AN26" i="5"/>
  <c r="AL26" i="5"/>
  <c r="AJ26" i="5"/>
  <c r="AH26" i="5"/>
  <c r="AF26" i="5"/>
  <c r="AD26" i="5"/>
  <c r="AN25" i="5"/>
  <c r="AL25" i="5"/>
  <c r="AJ25" i="5"/>
  <c r="AH25" i="5"/>
  <c r="AF25" i="5"/>
  <c r="AD25" i="5"/>
  <c r="AN24" i="5"/>
  <c r="AL24" i="5"/>
  <c r="AJ24" i="5"/>
  <c r="AH24" i="5"/>
  <c r="AF24" i="5"/>
  <c r="AD24" i="5"/>
  <c r="AN23" i="5"/>
  <c r="AL23" i="5"/>
  <c r="AJ23" i="5"/>
  <c r="AH23" i="5"/>
  <c r="AF23" i="5"/>
  <c r="AD23" i="5"/>
  <c r="AO22" i="5"/>
  <c r="AM22" i="5"/>
  <c r="AK22" i="5"/>
  <c r="AI22" i="5"/>
  <c r="AG22" i="5"/>
  <c r="AE22" i="5"/>
  <c r="AO21" i="5"/>
  <c r="AM21" i="5"/>
  <c r="AK21" i="5"/>
  <c r="AI21" i="5"/>
  <c r="AG21" i="5"/>
  <c r="AE21" i="5"/>
  <c r="AO20" i="5"/>
  <c r="AM20" i="5"/>
  <c r="AK20" i="5"/>
  <c r="AI20" i="5"/>
  <c r="AG20" i="5"/>
  <c r="AE20" i="5"/>
  <c r="AO26" i="5"/>
  <c r="AM26" i="5"/>
  <c r="AK26" i="5"/>
  <c r="AI26" i="5"/>
  <c r="AG26" i="5"/>
  <c r="AO25" i="5"/>
  <c r="AM25" i="5"/>
  <c r="AK25" i="5"/>
  <c r="AI25" i="5"/>
  <c r="AG25" i="5"/>
  <c r="AO24" i="5"/>
  <c r="AM24" i="5"/>
  <c r="AK24" i="5"/>
  <c r="AI24" i="5"/>
  <c r="AG24" i="5"/>
  <c r="AO23" i="5"/>
  <c r="AM23" i="5"/>
  <c r="AK23" i="5"/>
  <c r="AI23" i="5"/>
  <c r="AG23" i="5"/>
  <c r="AN22" i="5"/>
  <c r="AL22" i="5"/>
  <c r="AJ22" i="5"/>
  <c r="AH22" i="5"/>
  <c r="AF22" i="5"/>
  <c r="AN21" i="5"/>
  <c r="AL21" i="5"/>
  <c r="AJ21" i="5"/>
  <c r="AH21" i="5"/>
  <c r="AF21" i="5"/>
  <c r="AN20" i="5"/>
  <c r="AL20" i="5"/>
  <c r="AJ20" i="5"/>
  <c r="AH20" i="5"/>
  <c r="AF20" i="5"/>
  <c r="AN18" i="5"/>
  <c r="AL18" i="5"/>
  <c r="AJ18" i="5"/>
  <c r="AH18" i="5"/>
  <c r="AF18" i="5"/>
  <c r="AD18" i="5"/>
  <c r="AN17" i="5"/>
  <c r="AL17" i="5"/>
  <c r="AJ17" i="5"/>
  <c r="AH17" i="5"/>
  <c r="AF17" i="5"/>
  <c r="AD17" i="5"/>
  <c r="AN16" i="5"/>
  <c r="AL16" i="5"/>
  <c r="AJ16" i="5"/>
  <c r="AH16" i="5"/>
  <c r="AF16" i="5"/>
  <c r="AD16" i="5"/>
  <c r="AN15" i="5"/>
  <c r="AL15" i="5"/>
  <c r="AJ15" i="5"/>
  <c r="AH15" i="5"/>
  <c r="AF15" i="5"/>
  <c r="AD15" i="5"/>
  <c r="AO14" i="5"/>
  <c r="AM14" i="5"/>
  <c r="AK14" i="5"/>
  <c r="AI14" i="5"/>
  <c r="AG14" i="5"/>
  <c r="AE14" i="5"/>
  <c r="AO13" i="5"/>
  <c r="AM13" i="5"/>
  <c r="AK13" i="5"/>
  <c r="AI13" i="5"/>
  <c r="AG13" i="5"/>
  <c r="AE13" i="5"/>
  <c r="AO12" i="5"/>
  <c r="AM12" i="5"/>
  <c r="AK12" i="5"/>
  <c r="AI12" i="5"/>
  <c r="AG12" i="5"/>
  <c r="AE12" i="5"/>
  <c r="AO18" i="5"/>
  <c r="AM18" i="5"/>
  <c r="AK18" i="5"/>
  <c r="AI18" i="5"/>
  <c r="AG18" i="5"/>
  <c r="AO17" i="5"/>
  <c r="AM17" i="5"/>
  <c r="AK17" i="5"/>
  <c r="AI17" i="5"/>
  <c r="AG17" i="5"/>
  <c r="AO16" i="5"/>
  <c r="AM16" i="5"/>
  <c r="AK16" i="5"/>
  <c r="AI16" i="5"/>
  <c r="AG16" i="5"/>
  <c r="AO15" i="5"/>
  <c r="AM15" i="5"/>
  <c r="AK15" i="5"/>
  <c r="AI15" i="5"/>
  <c r="AG15" i="5"/>
  <c r="AN14" i="5"/>
  <c r="AL14" i="5"/>
  <c r="AJ14" i="5"/>
  <c r="AH14" i="5"/>
  <c r="AF14" i="5"/>
  <c r="AN13" i="5"/>
  <c r="AL13" i="5"/>
  <c r="AJ13" i="5"/>
  <c r="AH13" i="5"/>
  <c r="AF13" i="5"/>
  <c r="AN12" i="5"/>
  <c r="AL12" i="5"/>
  <c r="AJ12" i="5"/>
  <c r="AH12" i="5"/>
  <c r="AF12" i="5"/>
  <c r="AO10" i="5"/>
  <c r="AM10" i="5"/>
  <c r="AK10" i="5"/>
  <c r="AI10" i="5"/>
  <c r="AG10" i="5"/>
  <c r="AE10" i="5"/>
  <c r="AO9" i="5"/>
  <c r="AM9" i="5"/>
  <c r="AK9" i="5"/>
  <c r="AI9" i="5"/>
  <c r="AG9" i="5"/>
  <c r="AE9" i="5"/>
  <c r="AO8" i="5"/>
  <c r="AM8" i="5"/>
  <c r="AK8" i="5"/>
  <c r="AI8" i="5"/>
  <c r="AG8" i="5"/>
  <c r="AE8" i="5"/>
  <c r="AO7" i="5"/>
  <c r="AM7" i="5"/>
  <c r="AK7" i="5"/>
  <c r="AI7" i="5"/>
  <c r="AG7" i="5"/>
  <c r="AE7" i="5"/>
  <c r="AN10" i="5"/>
  <c r="AL10" i="5"/>
  <c r="AJ10" i="5"/>
  <c r="AH10" i="5"/>
  <c r="AF10" i="5"/>
  <c r="AN9" i="5"/>
  <c r="AL9" i="5"/>
  <c r="AJ9" i="5"/>
  <c r="AH9" i="5"/>
  <c r="AF9" i="5"/>
  <c r="AN8" i="5"/>
  <c r="AL8" i="5"/>
  <c r="AJ8" i="5"/>
  <c r="AH8" i="5"/>
  <c r="AF8" i="5"/>
  <c r="AN7" i="5"/>
  <c r="AL7" i="5"/>
  <c r="AJ7" i="5"/>
  <c r="AH7" i="5"/>
  <c r="AF7" i="5"/>
  <c r="A17" i="4" l="1"/>
  <c r="A17" i="6"/>
  <c r="E17" i="6" s="1"/>
  <c r="F17" i="6" s="1"/>
  <c r="A19" i="4"/>
  <c r="A19" i="6"/>
  <c r="E19" i="6" s="1"/>
  <c r="F19" i="6" s="1"/>
  <c r="A23" i="6"/>
  <c r="E23" i="6" s="1"/>
  <c r="F23" i="6" s="1"/>
  <c r="A23" i="4"/>
  <c r="E23" i="4" s="1"/>
  <c r="F23" i="4" s="1"/>
  <c r="A10" i="4"/>
  <c r="E10" i="4" s="1"/>
  <c r="F10" i="4" s="1"/>
  <c r="A10" i="6"/>
  <c r="E10" i="6" s="1"/>
  <c r="F10" i="6" s="1"/>
  <c r="A18" i="4"/>
  <c r="E18" i="4" s="1"/>
  <c r="F18" i="4" s="1"/>
  <c r="L18" i="4" s="1"/>
  <c r="G18" i="4" s="1"/>
  <c r="M18" i="4" s="1"/>
  <c r="H18" i="4" s="1"/>
  <c r="J18" i="4" s="1"/>
  <c r="A18" i="6"/>
  <c r="E18" i="6" s="1"/>
  <c r="F18" i="6" s="1"/>
  <c r="A22" i="4"/>
  <c r="E22" i="4" s="1"/>
  <c r="F22" i="4" s="1"/>
  <c r="A22" i="6"/>
  <c r="E22" i="6" s="1"/>
  <c r="F22" i="6" s="1"/>
  <c r="L22" i="6" s="1"/>
  <c r="G22" i="6" s="1"/>
  <c r="M22" i="6" s="1"/>
  <c r="H22" i="6" s="1"/>
  <c r="J22" i="6" s="1"/>
  <c r="I22" i="6" s="1"/>
  <c r="E19" i="4"/>
  <c r="F19" i="4" s="1"/>
  <c r="L19" i="4" s="1"/>
  <c r="G19" i="4" s="1"/>
  <c r="M19" i="4" s="1"/>
  <c r="H19" i="4" s="1"/>
  <c r="A21" i="4"/>
  <c r="E21" i="4" s="1"/>
  <c r="F21" i="4" s="1"/>
  <c r="A21" i="6"/>
  <c r="E21" i="6" s="1"/>
  <c r="F21" i="6" s="1"/>
  <c r="L21" i="6" s="1"/>
  <c r="G21" i="6" s="1"/>
  <c r="M21" i="6" s="1"/>
  <c r="H21" i="6" s="1"/>
  <c r="J21" i="6" s="1"/>
  <c r="I21" i="6" s="1"/>
  <c r="A25" i="6"/>
  <c r="E25" i="6" s="1"/>
  <c r="F25" i="6" s="1"/>
  <c r="L25" i="6" s="1"/>
  <c r="G25" i="6" s="1"/>
  <c r="M25" i="6" s="1"/>
  <c r="H25" i="6" s="1"/>
  <c r="J25" i="6" s="1"/>
  <c r="I25" i="6" s="1"/>
  <c r="A25" i="4"/>
  <c r="E25" i="4" s="1"/>
  <c r="F25" i="4" s="1"/>
  <c r="L25" i="4" s="1"/>
  <c r="G25" i="4" s="1"/>
  <c r="M25" i="4" s="1"/>
  <c r="H25" i="4" s="1"/>
  <c r="A16" i="4"/>
  <c r="E16" i="4" s="1"/>
  <c r="F16" i="4" s="1"/>
  <c r="A16" i="6"/>
  <c r="E16" i="6" s="1"/>
  <c r="F16" i="6" s="1"/>
  <c r="L16" i="6" s="1"/>
  <c r="G16" i="6" s="1"/>
  <c r="M16" i="6" s="1"/>
  <c r="H16" i="6" s="1"/>
  <c r="J16" i="6" s="1"/>
  <c r="I16" i="6" s="1"/>
  <c r="A20" i="4"/>
  <c r="E20" i="4" s="1"/>
  <c r="F20" i="4" s="1"/>
  <c r="A20" i="6"/>
  <c r="E20" i="6" s="1"/>
  <c r="F20" i="6" s="1"/>
  <c r="A24" i="6"/>
  <c r="E24" i="6" s="1"/>
  <c r="F24" i="6" s="1"/>
  <c r="A24" i="4"/>
  <c r="E24" i="4" s="1"/>
  <c r="F24" i="4" s="1"/>
  <c r="L24" i="4" s="1"/>
  <c r="G24" i="4" s="1"/>
  <c r="M24" i="4" s="1"/>
  <c r="H24" i="4" s="1"/>
  <c r="L15" i="6"/>
  <c r="G15" i="6" s="1"/>
  <c r="M15" i="6" s="1"/>
  <c r="H15" i="6" s="1"/>
  <c r="J15" i="6" s="1"/>
  <c r="I15" i="6" s="1"/>
  <c r="L15" i="4"/>
  <c r="G15" i="4" s="1"/>
  <c r="M15" i="4" s="1"/>
  <c r="H15" i="4" s="1"/>
  <c r="L16" i="4"/>
  <c r="G16" i="4" s="1"/>
  <c r="M16" i="4" s="1"/>
  <c r="H16" i="4" s="1"/>
  <c r="L21" i="4"/>
  <c r="G21" i="4" s="1"/>
  <c r="M21" i="4" s="1"/>
  <c r="H21" i="4" s="1"/>
  <c r="L22" i="4"/>
  <c r="G22" i="4" s="1"/>
  <c r="M22" i="4" s="1"/>
  <c r="H22" i="4" s="1"/>
  <c r="L23" i="4"/>
  <c r="G23" i="4" s="1"/>
  <c r="M23" i="4" s="1"/>
  <c r="H23" i="4" s="1"/>
  <c r="G10" i="4"/>
  <c r="AP6" i="5"/>
  <c r="E17" i="4"/>
  <c r="F17" i="4" s="1"/>
  <c r="AP93" i="5"/>
  <c r="AP97" i="5"/>
  <c r="AP101" i="5"/>
  <c r="AP67" i="5"/>
  <c r="AP89" i="5"/>
  <c r="AP91" i="5"/>
  <c r="AP95" i="5"/>
  <c r="AP99" i="5"/>
  <c r="AP103" i="5"/>
  <c r="AP68" i="5"/>
  <c r="AP70" i="5"/>
  <c r="AP72" i="5"/>
  <c r="AP74" i="5"/>
  <c r="AP76" i="5"/>
  <c r="AP78" i="5"/>
  <c r="AP80" i="5"/>
  <c r="AP84" i="5"/>
  <c r="AP86" i="5"/>
  <c r="AP88" i="5"/>
  <c r="AP59" i="5"/>
  <c r="AP69" i="5"/>
  <c r="AP71" i="5"/>
  <c r="AP73" i="5"/>
  <c r="AP75" i="5"/>
  <c r="AP77" i="5"/>
  <c r="AP79" i="5"/>
  <c r="AP81" i="5"/>
  <c r="AP83" i="5"/>
  <c r="AP85" i="5"/>
  <c r="AP87" i="5"/>
  <c r="AP5" i="5"/>
  <c r="AP82" i="5"/>
  <c r="AP90" i="5"/>
  <c r="AP92" i="5"/>
  <c r="AP94" i="5"/>
  <c r="AP96" i="5"/>
  <c r="AP98" i="5"/>
  <c r="AP100" i="5"/>
  <c r="AP102" i="5"/>
  <c r="AP19" i="5"/>
  <c r="AP27" i="5"/>
  <c r="AP35" i="5"/>
  <c r="AP43" i="5"/>
  <c r="AP51" i="5"/>
  <c r="AP11" i="5"/>
  <c r="AP60" i="5"/>
  <c r="AP61" i="5"/>
  <c r="AP63" i="5"/>
  <c r="AP52" i="5"/>
  <c r="AP53" i="5"/>
  <c r="AP55" i="5"/>
  <c r="AP44" i="5"/>
  <c r="AP45" i="5"/>
  <c r="AP47" i="5"/>
  <c r="AP36" i="5"/>
  <c r="AP38" i="5"/>
  <c r="AP40" i="5"/>
  <c r="AP41" i="5"/>
  <c r="AP30" i="5"/>
  <c r="AP31" i="5"/>
  <c r="AP33" i="5"/>
  <c r="AP22" i="5"/>
  <c r="AP23" i="5"/>
  <c r="AP25" i="5"/>
  <c r="AP14" i="5"/>
  <c r="AP15" i="5"/>
  <c r="AP17" i="5"/>
  <c r="AP10" i="5"/>
  <c r="AP66" i="5"/>
  <c r="AP62" i="5"/>
  <c r="AP64" i="5"/>
  <c r="AP65" i="5"/>
  <c r="AP58" i="5"/>
  <c r="AP54" i="5"/>
  <c r="AP56" i="5"/>
  <c r="AP57" i="5"/>
  <c r="AP50" i="5"/>
  <c r="AP46" i="5"/>
  <c r="AP48" i="5"/>
  <c r="AP49" i="5"/>
  <c r="AP37" i="5"/>
  <c r="AP39" i="5"/>
  <c r="AP42" i="5"/>
  <c r="AP28" i="5"/>
  <c r="AP32" i="5"/>
  <c r="AP29" i="5"/>
  <c r="AP34" i="5"/>
  <c r="AP20" i="5"/>
  <c r="AP24" i="5"/>
  <c r="AP21" i="5"/>
  <c r="AP26" i="5"/>
  <c r="AP12" i="5"/>
  <c r="AP16" i="5"/>
  <c r="AP13" i="5"/>
  <c r="AP18" i="5"/>
  <c r="AP8" i="5"/>
  <c r="AP7" i="5"/>
  <c r="AP9" i="5"/>
  <c r="L20" i="4" l="1"/>
  <c r="G20" i="4" s="1"/>
  <c r="J20" i="4" s="1"/>
  <c r="L20" i="6"/>
  <c r="G20" i="6" s="1"/>
  <c r="M20" i="6" s="1"/>
  <c r="H20" i="6" s="1"/>
  <c r="J20" i="6" s="1"/>
  <c r="I20" i="6" s="1"/>
  <c r="L18" i="6"/>
  <c r="G18" i="6" s="1"/>
  <c r="M18" i="6" s="1"/>
  <c r="H18" i="6" s="1"/>
  <c r="J18" i="6" s="1"/>
  <c r="I18" i="6" s="1"/>
  <c r="G10" i="6"/>
  <c r="H10" i="6" s="1"/>
  <c r="L19" i="6"/>
  <c r="G19" i="6" s="1"/>
  <c r="M19" i="6" s="1"/>
  <c r="H19" i="6" s="1"/>
  <c r="L17" i="6"/>
  <c r="G17" i="6" s="1"/>
  <c r="M17" i="6" s="1"/>
  <c r="H17" i="6" s="1"/>
  <c r="J17" i="6" s="1"/>
  <c r="I17" i="6" s="1"/>
  <c r="L24" i="6"/>
  <c r="G24" i="6" s="1"/>
  <c r="M24" i="6" s="1"/>
  <c r="H24" i="6" s="1"/>
  <c r="L23" i="6"/>
  <c r="G23" i="6" s="1"/>
  <c r="M23" i="6" s="1"/>
  <c r="H23" i="6" s="1"/>
  <c r="J23" i="6" s="1"/>
  <c r="I23" i="6" s="1"/>
  <c r="J19" i="4"/>
  <c r="I19" i="4" s="1"/>
  <c r="J21" i="4"/>
  <c r="J23" i="4"/>
  <c r="J25" i="4"/>
  <c r="I25" i="4" s="1"/>
  <c r="J16" i="4"/>
  <c r="M20" i="4"/>
  <c r="H20" i="4" s="1"/>
  <c r="J22" i="4"/>
  <c r="I22" i="4" s="1"/>
  <c r="L17" i="4"/>
  <c r="G17" i="4" s="1"/>
  <c r="M17" i="4" s="1"/>
  <c r="H17" i="4" s="1"/>
  <c r="J24" i="4"/>
  <c r="J15" i="4"/>
  <c r="I15" i="4" s="1"/>
  <c r="I18" i="4"/>
  <c r="H10" i="4"/>
  <c r="I10" i="4" s="1"/>
  <c r="I20" i="4" l="1"/>
  <c r="J24" i="6"/>
  <c r="I24" i="6" s="1"/>
  <c r="J19" i="6"/>
  <c r="I19" i="6" s="1"/>
  <c r="I10" i="6"/>
  <c r="J17" i="4"/>
  <c r="I17" i="4" s="1"/>
  <c r="I16" i="4"/>
  <c r="I23" i="4"/>
  <c r="I24" i="4"/>
  <c r="I21" i="4"/>
</calcChain>
</file>

<file path=xl/sharedStrings.xml><?xml version="1.0" encoding="utf-8"?>
<sst xmlns="http://schemas.openxmlformats.org/spreadsheetml/2006/main" count="446" uniqueCount="372">
  <si>
    <t>Farbton</t>
  </si>
  <si>
    <t>330-10</t>
  </si>
  <si>
    <t>330-30</t>
  </si>
  <si>
    <t>330-32</t>
  </si>
  <si>
    <t>330-50</t>
  </si>
  <si>
    <t>330-60</t>
  </si>
  <si>
    <t>330-81</t>
  </si>
  <si>
    <t>330-82</t>
  </si>
  <si>
    <t>330-99</t>
  </si>
  <si>
    <t>Nr. 330-10</t>
  </si>
  <si>
    <t>Nr. 330-30</t>
  </si>
  <si>
    <t>Nr. 330-32</t>
  </si>
  <si>
    <t>Nr. 330-50</t>
  </si>
  <si>
    <t>Nr. 330-60</t>
  </si>
  <si>
    <t>Nr. 330-81</t>
  </si>
  <si>
    <t>Nr. 330-82</t>
  </si>
  <si>
    <t>Nr. 330-99</t>
  </si>
  <si>
    <t>corn</t>
  </si>
  <si>
    <t>straw</t>
  </si>
  <si>
    <t>almond</t>
  </si>
  <si>
    <t>Nr.</t>
  </si>
  <si>
    <t>Summe</t>
  </si>
  <si>
    <t>Menge</t>
  </si>
  <si>
    <t>Zusammensetzung % Volumen</t>
  </si>
  <si>
    <t>Option 1</t>
  </si>
  <si>
    <t>Option 2</t>
  </si>
  <si>
    <t>Option 3</t>
  </si>
  <si>
    <t>30.1</t>
  </si>
  <si>
    <t>30.2</t>
  </si>
  <si>
    <t>30.3</t>
  </si>
  <si>
    <t>30.4</t>
  </si>
  <si>
    <t>30.5</t>
  </si>
  <si>
    <t>30.6</t>
  </si>
  <si>
    <t>30.7</t>
  </si>
  <si>
    <t>30.8</t>
  </si>
  <si>
    <t>32.1</t>
  </si>
  <si>
    <t>32.2</t>
  </si>
  <si>
    <t>32.3</t>
  </si>
  <si>
    <t>32.4</t>
  </si>
  <si>
    <t>32.5</t>
  </si>
  <si>
    <t>32.6</t>
  </si>
  <si>
    <t>32.7</t>
  </si>
  <si>
    <t>32.8</t>
  </si>
  <si>
    <t>50.1</t>
  </si>
  <si>
    <t>50.2</t>
  </si>
  <si>
    <t>50.3</t>
  </si>
  <si>
    <t>50.4</t>
  </si>
  <si>
    <t>50.5</t>
  </si>
  <si>
    <t>50.6</t>
  </si>
  <si>
    <t>50.7</t>
  </si>
  <si>
    <t>50.8</t>
  </si>
  <si>
    <t>60.1</t>
  </si>
  <si>
    <t>60.2</t>
  </si>
  <si>
    <t>60.3</t>
  </si>
  <si>
    <t>60.4</t>
  </si>
  <si>
    <t>60.5</t>
  </si>
  <si>
    <t>60.6</t>
  </si>
  <si>
    <t>60.7</t>
  </si>
  <si>
    <t>60.8</t>
  </si>
  <si>
    <t>81.1</t>
  </si>
  <si>
    <t>81.2</t>
  </si>
  <si>
    <t>81.3</t>
  </si>
  <si>
    <t>81.4</t>
  </si>
  <si>
    <t>81.5</t>
  </si>
  <si>
    <t>81.6</t>
  </si>
  <si>
    <t>81.7</t>
  </si>
  <si>
    <t>81.8</t>
  </si>
  <si>
    <t>82.1</t>
  </si>
  <si>
    <t>82.2</t>
  </si>
  <si>
    <t>82.3</t>
  </si>
  <si>
    <t>82.4</t>
  </si>
  <si>
    <t>82.5</t>
  </si>
  <si>
    <t>82.6</t>
  </si>
  <si>
    <t>82.7</t>
  </si>
  <si>
    <t>82.8</t>
  </si>
  <si>
    <t>99.1</t>
  </si>
  <si>
    <t>99.2</t>
  </si>
  <si>
    <t>99.3</t>
  </si>
  <si>
    <t>99.4</t>
  </si>
  <si>
    <t>99.5</t>
  </si>
  <si>
    <t>99.6</t>
  </si>
  <si>
    <t>99.7</t>
  </si>
  <si>
    <t>99.8</t>
  </si>
  <si>
    <t>oro</t>
  </si>
  <si>
    <t>pineaple</t>
  </si>
  <si>
    <t>honey</t>
  </si>
  <si>
    <t>maize</t>
  </si>
  <si>
    <t>mango</t>
  </si>
  <si>
    <t>cubcake</t>
  </si>
  <si>
    <t>misty rose</t>
  </si>
  <si>
    <t>flirt</t>
  </si>
  <si>
    <t>rosy brown</t>
  </si>
  <si>
    <t>oriente</t>
  </si>
  <si>
    <t>pompadour</t>
  </si>
  <si>
    <t>erica pink</t>
  </si>
  <si>
    <t>persian red</t>
  </si>
  <si>
    <t>candy</t>
  </si>
  <si>
    <t>bubble gum</t>
  </si>
  <si>
    <t>light coral</t>
  </si>
  <si>
    <t>pottery red</t>
  </si>
  <si>
    <t>mars</t>
  </si>
  <si>
    <t>cotto</t>
  </si>
  <si>
    <t>autumn</t>
  </si>
  <si>
    <t>brick</t>
  </si>
  <si>
    <t>white dove</t>
  </si>
  <si>
    <t>aqua</t>
  </si>
  <si>
    <t>sea</t>
  </si>
  <si>
    <t>baby blue</t>
  </si>
  <si>
    <t>cielo blu</t>
  </si>
  <si>
    <t>drop</t>
  </si>
  <si>
    <t>cornflower</t>
  </si>
  <si>
    <t>midnight</t>
  </si>
  <si>
    <t>spring</t>
  </si>
  <si>
    <t>crema verde</t>
  </si>
  <si>
    <t>pistacchio</t>
  </si>
  <si>
    <t>karadamon</t>
  </si>
  <si>
    <t>paradise green</t>
  </si>
  <si>
    <t>verde opale</t>
  </si>
  <si>
    <t>smaragd</t>
  </si>
  <si>
    <t>russian green</t>
  </si>
  <si>
    <t>cement</t>
  </si>
  <si>
    <t>nebual</t>
  </si>
  <si>
    <t>kangaroo</t>
  </si>
  <si>
    <t>lounge</t>
  </si>
  <si>
    <t>cashmere</t>
  </si>
  <si>
    <t>twilight</t>
  </si>
  <si>
    <t>cacao</t>
  </si>
  <si>
    <t>maroon</t>
  </si>
  <si>
    <t>bianco perla</t>
  </si>
  <si>
    <t>gravel</t>
  </si>
  <si>
    <t>gainsboro</t>
  </si>
  <si>
    <t>gris basalto</t>
  </si>
  <si>
    <t>warm grey</t>
  </si>
  <si>
    <t>espresso</t>
  </si>
  <si>
    <t>dark shadow</t>
  </si>
  <si>
    <t>dark mocca</t>
  </si>
  <si>
    <t>steel</t>
  </si>
  <si>
    <t>smoke</t>
  </si>
  <si>
    <t>dolphin</t>
  </si>
  <si>
    <t>pebbles</t>
  </si>
  <si>
    <t>elephant</t>
  </si>
  <si>
    <t>black slate</t>
  </si>
  <si>
    <t>coal</t>
  </si>
  <si>
    <t>black magic</t>
  </si>
  <si>
    <t>5-8</t>
  </si>
  <si>
    <t>5-10</t>
  </si>
  <si>
    <t>591</t>
  </si>
  <si>
    <t>825</t>
  </si>
  <si>
    <t>592</t>
  </si>
  <si>
    <t>284</t>
  </si>
  <si>
    <t>4-4</t>
  </si>
  <si>
    <t>969</t>
  </si>
  <si>
    <t>989</t>
  </si>
  <si>
    <t>172</t>
  </si>
  <si>
    <t>216</t>
  </si>
  <si>
    <t>258</t>
  </si>
  <si>
    <t>247</t>
  </si>
  <si>
    <t>302</t>
  </si>
  <si>
    <t>913</t>
  </si>
  <si>
    <t>951</t>
  </si>
  <si>
    <t>823</t>
  </si>
  <si>
    <t>849</t>
  </si>
  <si>
    <t>875</t>
  </si>
  <si>
    <t>331</t>
  </si>
  <si>
    <t>848</t>
  </si>
  <si>
    <t>880</t>
  </si>
  <si>
    <t>361</t>
  </si>
  <si>
    <t>359</t>
  </si>
  <si>
    <t>360</t>
  </si>
  <si>
    <t>357</t>
  </si>
  <si>
    <t>363</t>
  </si>
  <si>
    <t>433</t>
  </si>
  <si>
    <t>539</t>
  </si>
  <si>
    <t>528</t>
  </si>
  <si>
    <t>522</t>
  </si>
  <si>
    <t>478</t>
  </si>
  <si>
    <t>430</t>
  </si>
  <si>
    <t>475</t>
  </si>
  <si>
    <t>459</t>
  </si>
  <si>
    <t>586</t>
  </si>
  <si>
    <t>585</t>
  </si>
  <si>
    <t>358</t>
  </si>
  <si>
    <t>583</t>
  </si>
  <si>
    <t>589</t>
  </si>
  <si>
    <t>5-11</t>
  </si>
  <si>
    <t>100</t>
  </si>
  <si>
    <t>184</t>
  </si>
  <si>
    <t>226</t>
  </si>
  <si>
    <t>232</t>
  </si>
  <si>
    <t>190</t>
  </si>
  <si>
    <t>192</t>
  </si>
  <si>
    <t>234</t>
  </si>
  <si>
    <t>645</t>
  </si>
  <si>
    <t>643</t>
  </si>
  <si>
    <t>679</t>
  </si>
  <si>
    <t>681</t>
  </si>
  <si>
    <t>707</t>
  </si>
  <si>
    <t>278</t>
  </si>
  <si>
    <t>504</t>
  </si>
  <si>
    <t>501</t>
  </si>
  <si>
    <t>500</t>
  </si>
  <si>
    <t>1011</t>
  </si>
  <si>
    <t>1013</t>
  </si>
  <si>
    <t>651</t>
  </si>
  <si>
    <t>663</t>
  </si>
  <si>
    <t>713</t>
  </si>
  <si>
    <t>725</t>
  </si>
  <si>
    <t>1002</t>
  </si>
  <si>
    <t>1000</t>
  </si>
  <si>
    <t>glacier</t>
  </si>
  <si>
    <t>jeans</t>
  </si>
  <si>
    <t>november blue</t>
  </si>
  <si>
    <t>provence</t>
  </si>
  <si>
    <t>lavendula</t>
  </si>
  <si>
    <t>violet</t>
  </si>
  <si>
    <t>husky</t>
  </si>
  <si>
    <t>mare</t>
  </si>
  <si>
    <t>jade</t>
  </si>
  <si>
    <t>arctic mint</t>
  </si>
  <si>
    <t>arctic</t>
  </si>
  <si>
    <t>peppermint</t>
  </si>
  <si>
    <t>eucalyptus</t>
  </si>
  <si>
    <t>young grass</t>
  </si>
  <si>
    <t>light teal</t>
  </si>
  <si>
    <t>green tea</t>
  </si>
  <si>
    <t>spearmint</t>
  </si>
  <si>
    <t>celery</t>
  </si>
  <si>
    <t>chartreuse</t>
  </si>
  <si>
    <t>turnip cabbage</t>
  </si>
  <si>
    <t>jasmin</t>
  </si>
  <si>
    <t>creme verde</t>
  </si>
  <si>
    <t>ice green</t>
  </si>
  <si>
    <t>flora</t>
  </si>
  <si>
    <t>mint</t>
  </si>
  <si>
    <t>green apple</t>
  </si>
  <si>
    <t>honey melon</t>
  </si>
  <si>
    <t>wild parsnip</t>
  </si>
  <si>
    <t>cream</t>
  </si>
  <si>
    <t>miel</t>
  </si>
  <si>
    <t>champagne</t>
  </si>
  <si>
    <t>cacao cream</t>
  </si>
  <si>
    <t>coffee cream</t>
  </si>
  <si>
    <t>grey melange</t>
  </si>
  <si>
    <t>sapling</t>
  </si>
  <si>
    <t>khaki</t>
  </si>
  <si>
    <t>reed</t>
  </si>
  <si>
    <t>green olive</t>
  </si>
  <si>
    <t>green kelp</t>
  </si>
  <si>
    <t>ginger</t>
  </si>
  <si>
    <t>latte macchiato</t>
  </si>
  <si>
    <t xml:space="preserve">tierra </t>
  </si>
  <si>
    <t>moccasin</t>
  </si>
  <si>
    <t>tobacco</t>
  </si>
  <si>
    <t>oyster</t>
  </si>
  <si>
    <t>koala</t>
  </si>
  <si>
    <t>baltic grey</t>
  </si>
  <si>
    <t>ash</t>
  </si>
  <si>
    <t>bark</t>
  </si>
  <si>
    <t>aluminium</t>
  </si>
  <si>
    <t>argento</t>
  </si>
  <si>
    <t>smoke blue</t>
  </si>
  <si>
    <t>cosmic</t>
  </si>
  <si>
    <t>hyazinth</t>
  </si>
  <si>
    <t>french powder</t>
  </si>
  <si>
    <t>viola</t>
  </si>
  <si>
    <t>french lilac</t>
  </si>
  <si>
    <t>orchid</t>
  </si>
  <si>
    <t>marrone castagne</t>
  </si>
  <si>
    <t>broom</t>
  </si>
  <si>
    <t>damson plum</t>
  </si>
  <si>
    <t>jelly bean</t>
  </si>
  <si>
    <t>pink lady</t>
  </si>
  <si>
    <t>passion violet</t>
  </si>
  <si>
    <t>urban brown</t>
  </si>
  <si>
    <t>pink marble</t>
  </si>
  <si>
    <t xml:space="preserve">piggy </t>
  </si>
  <si>
    <t>lipgloss</t>
  </si>
  <si>
    <t>light pink</t>
  </si>
  <si>
    <t>romantic rose</t>
  </si>
  <si>
    <t>starfish</t>
  </si>
  <si>
    <t>powder</t>
  </si>
  <si>
    <t>marzipan</t>
  </si>
  <si>
    <t>sandy beach</t>
  </si>
  <si>
    <t>mandarin</t>
  </si>
  <si>
    <t>light salmon</t>
  </si>
  <si>
    <t>greater flamingo</t>
  </si>
  <si>
    <t>salmon</t>
  </si>
  <si>
    <t>celina</t>
  </si>
  <si>
    <t>grape jam</t>
  </si>
  <si>
    <t>cherokee</t>
  </si>
  <si>
    <t>navajo</t>
  </si>
  <si>
    <t>havanna</t>
  </si>
  <si>
    <t>coral</t>
  </si>
  <si>
    <t>indian red</t>
  </si>
  <si>
    <t>calendula</t>
  </si>
  <si>
    <t>rough rust</t>
  </si>
  <si>
    <t>bourgogne</t>
  </si>
  <si>
    <t>inca</t>
  </si>
  <si>
    <t>dixie</t>
  </si>
  <si>
    <t>bud</t>
  </si>
  <si>
    <t>chocolate chip</t>
  </si>
  <si>
    <t>wood</t>
  </si>
  <si>
    <t>cigar</t>
  </si>
  <si>
    <t>red wine</t>
  </si>
  <si>
    <t>dove blue</t>
  </si>
  <si>
    <t>Block</t>
  </si>
  <si>
    <t>Seite</t>
  </si>
  <si>
    <t>Hilfsfeld</t>
  </si>
  <si>
    <t>10.5</t>
  </si>
  <si>
    <t>10.6</t>
  </si>
  <si>
    <t>10.3</t>
  </si>
  <si>
    <t>10.1</t>
  </si>
  <si>
    <t>10.2</t>
  </si>
  <si>
    <t>10.4</t>
  </si>
  <si>
    <t>10.7</t>
  </si>
  <si>
    <t>10.8</t>
  </si>
  <si>
    <t>836</t>
  </si>
  <si>
    <t>834</t>
  </si>
  <si>
    <t>333</t>
  </si>
  <si>
    <t>332</t>
  </si>
  <si>
    <t>356</t>
  </si>
  <si>
    <t>362</t>
  </si>
  <si>
    <t>330</t>
  </si>
  <si>
    <t>112</t>
  </si>
  <si>
    <t>787</t>
  </si>
  <si>
    <t>845</t>
  </si>
  <si>
    <t>835</t>
  </si>
  <si>
    <t>863</t>
  </si>
  <si>
    <t>837</t>
  </si>
  <si>
    <t>811</t>
  </si>
  <si>
    <t>967</t>
  </si>
  <si>
    <t>766</t>
  </si>
  <si>
    <t>813</t>
  </si>
  <si>
    <t>765</t>
  </si>
  <si>
    <t>763</t>
  </si>
  <si>
    <t>155</t>
  </si>
  <si>
    <t>160</t>
  </si>
  <si>
    <t>113</t>
  </si>
  <si>
    <t>118</t>
  </si>
  <si>
    <t>119</t>
  </si>
  <si>
    <t>290</t>
  </si>
  <si>
    <t>291</t>
  </si>
  <si>
    <t>246</t>
  </si>
  <si>
    <t>244</t>
  </si>
  <si>
    <t>238</t>
  </si>
  <si>
    <t>196</t>
  </si>
  <si>
    <t>154</t>
  </si>
  <si>
    <t>Page</t>
  </si>
  <si>
    <t>Conditionnement</t>
  </si>
  <si>
    <t>Tel: +49 531 - 281 41-0 | Fax: +49 531 - 281 41-63 | E-Mail: export@auro.de</t>
  </si>
  <si>
    <t>AURO Pflanzenchemie AG | Alte Frankfurter Straße 211 | D-38122 Braunschweig</t>
  </si>
  <si>
    <t>Wall paint no. 321</t>
  </si>
  <si>
    <t>Choice of colour tone and area to paint</t>
  </si>
  <si>
    <t>Table 1: calculation by name of colour tone</t>
  </si>
  <si>
    <t>Table 2: calculation by colour tone number</t>
  </si>
  <si>
    <t>Colour tone</t>
  </si>
  <si>
    <t>Colour tone no.</t>
  </si>
  <si>
    <t>Colour tone book</t>
  </si>
  <si>
    <t>Area to paint
[m²]</t>
  </si>
  <si>
    <t>Coverage
[l/m²]</t>
  </si>
  <si>
    <t>Amount
[litre]</t>
  </si>
  <si>
    <t>Trading units</t>
  </si>
  <si>
    <t>Wall paint</t>
  </si>
  <si>
    <t>Tinting colour ochre yellow</t>
  </si>
  <si>
    <t>Tinting colour Persian red</t>
  </si>
  <si>
    <t>Tinting colour English red</t>
  </si>
  <si>
    <t>Tinting colour ultramarine blue</t>
  </si>
  <si>
    <t>Tinting colour oxide green</t>
  </si>
  <si>
    <t>Tinting colour oxide brown</t>
  </si>
  <si>
    <t>Tinting colour burnt umber</t>
  </si>
  <si>
    <t>Tinting colour earth black</t>
  </si>
  <si>
    <t>The figures concerning mixing ratios are supplied without liability and subject to change. Errors excepted.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</si>
</sst>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0.000%"/>
    <numFmt numFmtId="165" formatCode="#,##0&quot; ltr.&quot;;[Red]\-#,##0&quot; ltr.&quot;"/>
    <numFmt numFmtId="166" formatCode="#,##0.000&quot; ltr.&quot;;[Red]\-#,##0.000&quot; ltr.&quot;"/>
    <numFmt numFmtId="167" formatCode="0.00000%"/>
    <numFmt numFmtId="168" formatCode="#,##0.00&quot; ltr&quot;;[Red]\-#,##0.00&quot; ltr&quot;"/>
    <numFmt numFmtId="169" formatCode="#,##0&quot; Stück&quot;;[Red]\-#,##0&quot; Stück&quot;"/>
    <numFmt numFmtId="170" formatCode="#,##0.00&quot; m²&quot;;[Red]\-#,##0.00&quot; m²&quot;"/>
    <numFmt numFmtId="171" formatCode="#,##0.00&quot; ltr.&quot;;[Red]\-#,##0.00&quot; ltr.&quot;"/>
    <numFmt numFmtId="172" formatCode="#,##0&quot; litres&quot;;[Red]\-#,##0&quot; litres&quot;"/>
    <numFmt numFmtId="174" formatCode="#,##0&quot; pc&quot;;[Red]\-#,##0&quot; pc&quot;"/>
    <numFmt numFmtId="175" formatCode="#,##0.0&quot; litres&quot;;[Red]\-#,##0.0&quot; litres&quot;"/>
    <numFmt numFmtId="176" formatCode="#,##0.0&quot; litre&quot;;[Red]\-#,##0.0&quot; litre&quot;"/>
    <numFmt numFmtId="177" formatCode="#,##0.00&quot; litre&quot;;[Red]\-#,##0.00&quot; litre&quot;"/>
    <numFmt numFmtId="178" formatCode="#,##0.00&quot; l&quot;;[Red]\-#,##0.00&quot; l&quot;"/>
    <numFmt numFmtId="179" formatCode="#,##0.00&quot; l/m²&quot;;[Red]\-#,##0.00&quot; l/m²&quot;"/>
    <numFmt numFmtId="180" formatCode="#,##0.00&quot; l.&quot;;[Red]\-#,##0.00&quot; l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202D71"/>
      <name val="MetaNormal-Roman"/>
      <family val="2"/>
    </font>
    <font>
      <sz val="7"/>
      <color theme="1"/>
      <name val="Calibri"/>
      <family val="2"/>
      <scheme val="minor"/>
    </font>
    <font>
      <sz val="11"/>
      <name val="MetaNormal-Roman"/>
      <family val="2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2">
    <xf numFmtId="0" fontId="0" fillId="0" borderId="0" xfId="0"/>
    <xf numFmtId="0" fontId="3" fillId="2" borderId="0" xfId="0" applyFont="1" applyFill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3" borderId="0" xfId="0" applyFill="1" applyProtection="1"/>
    <xf numFmtId="165" fontId="0" fillId="3" borderId="0" xfId="0" applyNumberForma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166" fontId="0" fillId="3" borderId="0" xfId="0" applyNumberFormat="1" applyFill="1" applyAlignment="1" applyProtection="1">
      <alignment horizontal="center"/>
    </xf>
    <xf numFmtId="166" fontId="0" fillId="4" borderId="0" xfId="0" applyNumberFormat="1" applyFill="1" applyProtection="1"/>
    <xf numFmtId="164" fontId="0" fillId="4" borderId="1" xfId="1" applyNumberFormat="1" applyFont="1" applyFill="1" applyBorder="1" applyProtection="1"/>
    <xf numFmtId="164" fontId="0" fillId="4" borderId="0" xfId="1" applyNumberFormat="1" applyFont="1" applyFill="1" applyBorder="1" applyProtection="1"/>
    <xf numFmtId="164" fontId="0" fillId="4" borderId="2" xfId="0" applyNumberFormat="1" applyFill="1" applyBorder="1" applyProtection="1"/>
    <xf numFmtId="0" fontId="4" fillId="0" borderId="0" xfId="0" applyNumberFormat="1" applyFont="1" applyAlignment="1">
      <alignment horizontal="center"/>
    </xf>
    <xf numFmtId="49" fontId="0" fillId="3" borderId="0" xfId="0" applyNumberFormat="1" applyFill="1" applyAlignment="1" applyProtection="1">
      <alignment horizontal="center"/>
    </xf>
    <xf numFmtId="165" fontId="0" fillId="0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166" fontId="0" fillId="4" borderId="2" xfId="0" applyNumberFormat="1" applyFill="1" applyBorder="1" applyProtection="1"/>
    <xf numFmtId="0" fontId="5" fillId="0" borderId="0" xfId="0" applyFont="1"/>
    <xf numFmtId="0" fontId="0" fillId="0" borderId="0" xfId="0" applyFont="1"/>
    <xf numFmtId="169" fontId="0" fillId="0" borderId="0" xfId="0" applyNumberFormat="1" applyFont="1" applyAlignment="1">
      <alignment horizontal="center"/>
    </xf>
    <xf numFmtId="2" fontId="0" fillId="0" borderId="0" xfId="0" applyNumberFormat="1" applyFont="1"/>
    <xf numFmtId="168" fontId="0" fillId="0" borderId="0" xfId="0" applyNumberFormat="1" applyFont="1"/>
    <xf numFmtId="0" fontId="1" fillId="0" borderId="0" xfId="0" applyFont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4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0" fillId="0" borderId="0" xfId="0" applyFont="1" applyProtection="1"/>
    <xf numFmtId="0" fontId="1" fillId="2" borderId="4" xfId="0" applyFont="1" applyFill="1" applyBorder="1" applyAlignment="1" applyProtection="1">
      <alignment horizontal="center"/>
    </xf>
    <xf numFmtId="0" fontId="0" fillId="4" borderId="5" xfId="0" applyFont="1" applyFill="1" applyBorder="1" applyAlignment="1" applyProtection="1">
      <alignment horizontal="center"/>
    </xf>
    <xf numFmtId="0" fontId="6" fillId="5" borderId="0" xfId="0" applyFont="1" applyFill="1" applyProtection="1"/>
    <xf numFmtId="167" fontId="6" fillId="0" borderId="0" xfId="1" applyNumberFormat="1" applyFont="1" applyProtection="1"/>
    <xf numFmtId="0" fontId="1" fillId="0" borderId="6" xfId="0" applyFont="1" applyBorder="1" applyAlignment="1" applyProtection="1">
      <alignment horizontal="center"/>
    </xf>
    <xf numFmtId="168" fontId="0" fillId="4" borderId="3" xfId="0" applyNumberFormat="1" applyFont="1" applyFill="1" applyBorder="1" applyProtection="1"/>
    <xf numFmtId="0" fontId="6" fillId="0" borderId="0" xfId="0" applyFont="1" applyProtection="1"/>
    <xf numFmtId="168" fontId="0" fillId="4" borderId="15" xfId="0" applyNumberFormat="1" applyFont="1" applyFill="1" applyBorder="1" applyProtection="1"/>
    <xf numFmtId="169" fontId="0" fillId="4" borderId="15" xfId="0" applyNumberFormat="1" applyFont="1" applyFill="1" applyBorder="1" applyAlignment="1" applyProtection="1">
      <alignment horizontal="center"/>
    </xf>
    <xf numFmtId="169" fontId="0" fillId="4" borderId="16" xfId="0" applyNumberFormat="1" applyFont="1" applyFill="1" applyBorder="1" applyAlignment="1" applyProtection="1">
      <alignment horizontal="center"/>
    </xf>
    <xf numFmtId="168" fontId="0" fillId="4" borderId="18" xfId="0" applyNumberFormat="1" applyFont="1" applyFill="1" applyBorder="1" applyProtection="1"/>
    <xf numFmtId="169" fontId="0" fillId="4" borderId="18" xfId="0" applyNumberFormat="1" applyFont="1" applyFill="1" applyBorder="1" applyAlignment="1" applyProtection="1">
      <alignment horizontal="center"/>
    </xf>
    <xf numFmtId="169" fontId="0" fillId="4" borderId="19" xfId="0" applyNumberFormat="1" applyFont="1" applyFill="1" applyBorder="1" applyAlignment="1" applyProtection="1">
      <alignment horizontal="center"/>
    </xf>
    <xf numFmtId="169" fontId="0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2" fontId="0" fillId="0" borderId="0" xfId="0" applyNumberFormat="1" applyFont="1" applyProtection="1"/>
    <xf numFmtId="0" fontId="0" fillId="0" borderId="0" xfId="0" applyFont="1" applyAlignment="1">
      <alignment vertic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49" fontId="0" fillId="3" borderId="25" xfId="0" applyNumberForma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</xf>
    <xf numFmtId="168" fontId="0" fillId="4" borderId="21" xfId="0" applyNumberFormat="1" applyFont="1" applyFill="1" applyBorder="1" applyProtection="1"/>
    <xf numFmtId="169" fontId="0" fillId="4" borderId="21" xfId="0" applyNumberFormat="1" applyFont="1" applyFill="1" applyBorder="1" applyAlignment="1" applyProtection="1">
      <alignment horizontal="center"/>
    </xf>
    <xf numFmtId="169" fontId="0" fillId="4" borderId="28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 vertical="center"/>
    </xf>
    <xf numFmtId="0" fontId="0" fillId="3" borderId="24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 vertical="center"/>
    </xf>
    <xf numFmtId="0" fontId="0" fillId="4" borderId="26" xfId="0" applyFont="1" applyFill="1" applyBorder="1" applyAlignment="1" applyProtection="1">
      <alignment horizontal="center"/>
    </xf>
    <xf numFmtId="0" fontId="0" fillId="4" borderId="18" xfId="0" applyFont="1" applyFill="1" applyBorder="1" applyAlignment="1" applyProtection="1">
      <alignment horizontal="center"/>
    </xf>
    <xf numFmtId="170" fontId="0" fillId="3" borderId="24" xfId="0" applyNumberFormat="1" applyFont="1" applyFill="1" applyBorder="1" applyAlignment="1" applyProtection="1">
      <alignment horizontal="center"/>
      <protection locked="0"/>
    </xf>
    <xf numFmtId="171" fontId="0" fillId="0" borderId="0" xfId="0" applyNumberFormat="1" applyFont="1" applyProtection="1"/>
    <xf numFmtId="171" fontId="6" fillId="0" borderId="0" xfId="0" applyNumberFormat="1" applyFont="1" applyProtection="1"/>
    <xf numFmtId="168" fontId="0" fillId="4" borderId="29" xfId="0" applyNumberFormat="1" applyFont="1" applyFill="1" applyBorder="1" applyProtection="1"/>
    <xf numFmtId="168" fontId="0" fillId="4" borderId="30" xfId="0" applyNumberFormat="1" applyFont="1" applyFill="1" applyBorder="1" applyProtection="1"/>
    <xf numFmtId="0" fontId="1" fillId="0" borderId="0" xfId="0" applyFont="1" applyAlignment="1" applyProtection="1">
      <alignment horizontal="center"/>
    </xf>
    <xf numFmtId="0" fontId="8" fillId="0" borderId="0" xfId="0" applyFont="1"/>
    <xf numFmtId="0" fontId="9" fillId="0" borderId="0" xfId="0" applyFont="1" applyFill="1"/>
    <xf numFmtId="0" fontId="10" fillId="0" borderId="0" xfId="0" applyFont="1"/>
    <xf numFmtId="0" fontId="12" fillId="0" borderId="0" xfId="0" applyFont="1" applyAlignment="1" applyProtection="1"/>
    <xf numFmtId="0" fontId="13" fillId="0" borderId="0" xfId="0" applyFont="1" applyProtection="1"/>
    <xf numFmtId="0" fontId="13" fillId="0" borderId="0" xfId="0" applyFont="1" applyAlignment="1" applyProtection="1"/>
    <xf numFmtId="0" fontId="1" fillId="2" borderId="12" xfId="0" applyFont="1" applyFill="1" applyBorder="1" applyAlignment="1" applyProtection="1">
      <alignment horizontal="center" vertical="center" wrapText="1"/>
    </xf>
    <xf numFmtId="172" fontId="1" fillId="2" borderId="20" xfId="0" applyNumberFormat="1" applyFont="1" applyFill="1" applyBorder="1" applyAlignment="1" applyProtection="1">
      <alignment horizontal="center" vertical="center"/>
    </xf>
    <xf numFmtId="172" fontId="1" fillId="2" borderId="21" xfId="0" applyNumberFormat="1" applyFont="1" applyFill="1" applyBorder="1" applyAlignment="1" applyProtection="1">
      <alignment horizontal="center" vertical="center"/>
    </xf>
    <xf numFmtId="174" fontId="0" fillId="0" borderId="17" xfId="0" applyNumberFormat="1" applyFont="1" applyBorder="1" applyAlignment="1" applyProtection="1">
      <alignment horizontal="center"/>
    </xf>
    <xf numFmtId="174" fontId="0" fillId="0" borderId="3" xfId="0" applyNumberFormat="1" applyFont="1" applyBorder="1" applyAlignment="1" applyProtection="1">
      <alignment horizontal="center"/>
    </xf>
    <xf numFmtId="174" fontId="0" fillId="4" borderId="14" xfId="0" applyNumberFormat="1" applyFont="1" applyFill="1" applyBorder="1" applyAlignment="1" applyProtection="1">
      <alignment horizontal="center"/>
    </xf>
    <xf numFmtId="174" fontId="0" fillId="4" borderId="15" xfId="0" applyNumberFormat="1" applyFont="1" applyFill="1" applyBorder="1" applyAlignment="1" applyProtection="1">
      <alignment horizontal="center"/>
    </xf>
    <xf numFmtId="174" fontId="0" fillId="4" borderId="16" xfId="0" applyNumberFormat="1" applyFont="1" applyFill="1" applyBorder="1" applyAlignment="1" applyProtection="1">
      <alignment horizontal="center"/>
    </xf>
    <xf numFmtId="174" fontId="0" fillId="4" borderId="17" xfId="0" applyNumberFormat="1" applyFont="1" applyFill="1" applyBorder="1" applyAlignment="1" applyProtection="1">
      <alignment horizontal="center"/>
    </xf>
    <xf numFmtId="174" fontId="0" fillId="4" borderId="18" xfId="0" applyNumberFormat="1" applyFont="1" applyFill="1" applyBorder="1" applyAlignment="1" applyProtection="1">
      <alignment horizontal="center"/>
    </xf>
    <xf numFmtId="174" fontId="0" fillId="4" borderId="19" xfId="0" applyNumberFormat="1" applyFont="1" applyFill="1" applyBorder="1" applyAlignment="1" applyProtection="1">
      <alignment horizontal="center"/>
    </xf>
    <xf numFmtId="175" fontId="1" fillId="2" borderId="20" xfId="0" applyNumberFormat="1" applyFont="1" applyFill="1" applyBorder="1" applyAlignment="1" applyProtection="1">
      <alignment horizontal="center" vertical="center"/>
    </xf>
    <xf numFmtId="176" fontId="1" fillId="2" borderId="21" xfId="0" applyNumberFormat="1" applyFont="1" applyFill="1" applyBorder="1" applyAlignment="1" applyProtection="1">
      <alignment horizontal="center" vertical="center"/>
    </xf>
    <xf numFmtId="177" fontId="1" fillId="2" borderId="22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1" fillId="0" borderId="0" xfId="0" applyFont="1"/>
    <xf numFmtId="178" fontId="0" fillId="4" borderId="7" xfId="0" applyNumberFormat="1" applyFont="1" applyFill="1" applyBorder="1" applyProtection="1"/>
    <xf numFmtId="178" fontId="0" fillId="4" borderId="12" xfId="0" applyNumberFormat="1" applyFont="1" applyFill="1" applyBorder="1" applyProtection="1"/>
    <xf numFmtId="178" fontId="0" fillId="4" borderId="15" xfId="0" applyNumberFormat="1" applyFont="1" applyFill="1" applyBorder="1" applyProtection="1"/>
    <xf numFmtId="178" fontId="0" fillId="4" borderId="18" xfId="0" applyNumberFormat="1" applyFont="1" applyFill="1" applyBorder="1" applyProtection="1"/>
    <xf numFmtId="178" fontId="0" fillId="4" borderId="26" xfId="0" applyNumberFormat="1" applyFont="1" applyFill="1" applyBorder="1" applyAlignment="1">
      <alignment horizontal="center"/>
    </xf>
    <xf numFmtId="179" fontId="0" fillId="4" borderId="18" xfId="0" applyNumberFormat="1" applyFont="1" applyFill="1" applyBorder="1" applyAlignment="1" applyProtection="1">
      <alignment horizontal="center"/>
    </xf>
    <xf numFmtId="178" fontId="0" fillId="4" borderId="26" xfId="0" applyNumberFormat="1" applyFont="1" applyFill="1" applyBorder="1" applyAlignment="1" applyProtection="1">
      <alignment horizontal="center"/>
    </xf>
    <xf numFmtId="180" fontId="0" fillId="4" borderId="15" xfId="0" applyNumberFormat="1" applyFont="1" applyFill="1" applyBorder="1" applyProtection="1"/>
    <xf numFmtId="0" fontId="0" fillId="0" borderId="18" xfId="0" applyFont="1" applyBorder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5" xfId="0" applyFont="1" applyBorder="1" applyProtection="1"/>
    <xf numFmtId="0" fontId="0" fillId="0" borderId="15" xfId="0" applyFont="1" applyFill="1" applyBorder="1" applyProtection="1"/>
    <xf numFmtId="0" fontId="0" fillId="0" borderId="18" xfId="0" applyFont="1" applyFill="1" applyBorder="1" applyProtection="1"/>
    <xf numFmtId="0" fontId="1" fillId="6" borderId="8" xfId="0" applyFont="1" applyFill="1" applyBorder="1" applyAlignment="1" applyProtection="1">
      <alignment horizontal="center"/>
    </xf>
    <xf numFmtId="0" fontId="1" fillId="6" borderId="23" xfId="0" applyFont="1" applyFill="1" applyBorder="1" applyAlignment="1" applyProtection="1">
      <alignment horizontal="center"/>
    </xf>
    <xf numFmtId="0" fontId="1" fillId="6" borderId="9" xfId="0" applyFont="1" applyFill="1" applyBorder="1" applyAlignment="1" applyProtection="1">
      <alignment horizontal="center"/>
    </xf>
    <xf numFmtId="0" fontId="7" fillId="6" borderId="8" xfId="0" applyFont="1" applyFill="1" applyBorder="1" applyAlignment="1" applyProtection="1">
      <alignment horizontal="center"/>
    </xf>
    <xf numFmtId="0" fontId="7" fillId="6" borderId="23" xfId="0" applyFont="1" applyFill="1" applyBorder="1" applyAlignment="1" applyProtection="1">
      <alignment horizontal="center"/>
    </xf>
    <xf numFmtId="0" fontId="7" fillId="6" borderId="9" xfId="0" applyFont="1" applyFill="1" applyBorder="1" applyAlignment="1" applyProtection="1">
      <alignment horizontal="center"/>
    </xf>
    <xf numFmtId="0" fontId="0" fillId="0" borderId="21" xfId="0" applyFont="1" applyBorder="1" applyProtection="1"/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/>
    </xf>
    <xf numFmtId="172" fontId="1" fillId="2" borderId="28" xfId="0" applyNumberFormat="1" applyFont="1" applyFill="1" applyBorder="1" applyAlignment="1" applyProtection="1">
      <alignment horizontal="center" vertical="center"/>
    </xf>
    <xf numFmtId="174" fontId="0" fillId="0" borderId="32" xfId="0" applyNumberFormat="1" applyFont="1" applyBorder="1" applyAlignment="1" applyProtection="1">
      <alignment horizontal="center"/>
    </xf>
  </cellXfs>
  <cellStyles count="2">
    <cellStyle name="Prozent" xfId="1" builtinId="5"/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30"/>
  <sheetViews>
    <sheetView showGridLines="0" tabSelected="1" zoomScale="130" zoomScaleNormal="130" workbookViewId="0">
      <selection activeCell="B5" sqref="B5"/>
    </sheetView>
  </sheetViews>
  <sheetFormatPr baseColWidth="10" defaultRowHeight="15" x14ac:dyDescent="0.25"/>
  <cols>
    <col min="1" max="1" width="2.7109375" style="30" customWidth="1"/>
    <col min="2" max="3" width="12.7109375" style="30" customWidth="1"/>
    <col min="4" max="4" width="13.7109375" style="30" customWidth="1"/>
    <col min="5" max="5" width="12.7109375" style="30" customWidth="1"/>
    <col min="6" max="6" width="12.7109375" style="30" hidden="1" customWidth="1"/>
    <col min="7" max="11" width="12.7109375" style="30" customWidth="1"/>
    <col min="12" max="16384" width="11.42578125" style="30"/>
  </cols>
  <sheetData>
    <row r="1" spans="1:14" ht="18.75" x14ac:dyDescent="0.3">
      <c r="B1" s="21" t="s">
        <v>351</v>
      </c>
      <c r="G1" s="72" t="s">
        <v>353</v>
      </c>
    </row>
    <row r="2" spans="1:14" ht="15" customHeight="1" x14ac:dyDescent="0.25">
      <c r="B2" s="22" t="s">
        <v>352</v>
      </c>
      <c r="G2" s="73" t="s">
        <v>354</v>
      </c>
      <c r="H2" s="71"/>
      <c r="I2" s="71"/>
    </row>
    <row r="3" spans="1:14" ht="15.75" thickBot="1" x14ac:dyDescent="0.3"/>
    <row r="4" spans="1:14" ht="30" customHeight="1" x14ac:dyDescent="0.25">
      <c r="B4" s="57" t="s">
        <v>355</v>
      </c>
      <c r="C4" s="74" t="s">
        <v>356</v>
      </c>
      <c r="D4" s="74" t="s">
        <v>357</v>
      </c>
      <c r="E4" s="59" t="s">
        <v>347</v>
      </c>
      <c r="F4" s="31"/>
      <c r="G4" s="88" t="s">
        <v>358</v>
      </c>
      <c r="H4" s="89" t="s">
        <v>359</v>
      </c>
      <c r="I4" s="90" t="s">
        <v>360</v>
      </c>
    </row>
    <row r="5" spans="1:14" ht="15.75" thickBot="1" x14ac:dyDescent="0.3">
      <c r="B5" s="58" t="s">
        <v>253</v>
      </c>
      <c r="C5" s="61" t="str">
        <f>VLOOKUP($B$5,Basisdaten!$B$4:$E$163,4,FALSE)</f>
        <v>913</v>
      </c>
      <c r="D5" s="61">
        <f>VLOOKUP($B$5,Basisdaten!$B$4:$E$163,2,FALSE)</f>
        <v>2</v>
      </c>
      <c r="E5" s="60">
        <f>VLOOKUP($B$5,Basisdaten!$B$4:$E$163,3,FALSE)</f>
        <v>46</v>
      </c>
      <c r="F5" s="32"/>
      <c r="G5" s="62">
        <v>500</v>
      </c>
      <c r="H5" s="97">
        <v>0.11020000000000001</v>
      </c>
      <c r="I5" s="98">
        <f>H5*G5</f>
        <v>55.1</v>
      </c>
    </row>
    <row r="7" spans="1:14" ht="15.75" thickBot="1" x14ac:dyDescent="0.3">
      <c r="B7" s="118"/>
      <c r="C7" s="119"/>
      <c r="D7" s="119"/>
    </row>
    <row r="8" spans="1:14" x14ac:dyDescent="0.25">
      <c r="G8" s="107" t="s">
        <v>361</v>
      </c>
      <c r="H8" s="108"/>
      <c r="I8" s="109"/>
    </row>
    <row r="9" spans="1:14" ht="30" customHeight="1" thickBot="1" x14ac:dyDescent="0.3">
      <c r="E9" s="26"/>
      <c r="F9" s="26"/>
      <c r="G9" s="75">
        <v>10</v>
      </c>
      <c r="H9" s="76">
        <v>5</v>
      </c>
      <c r="I9" s="120">
        <v>1</v>
      </c>
      <c r="J9" s="33" t="s">
        <v>307</v>
      </c>
    </row>
    <row r="10" spans="1:14" ht="15.75" thickBot="1" x14ac:dyDescent="0.3">
      <c r="A10" s="34">
        <f>VLOOKUP($B$5,Basisdaten!$B$4:$AP$1000,29,FALSE)</f>
        <v>0.97560975609756095</v>
      </c>
      <c r="B10" s="35">
        <v>321</v>
      </c>
      <c r="C10" s="101" t="s">
        <v>362</v>
      </c>
      <c r="D10" s="102"/>
      <c r="E10" s="92">
        <f t="shared" ref="E10" si="0">A10*$I$5</f>
        <v>53.756097560975611</v>
      </c>
      <c r="F10" s="36">
        <f>ROUNDUP(E10,0)</f>
        <v>54</v>
      </c>
      <c r="G10" s="77">
        <f>INT(F10/$G$9)</f>
        <v>5</v>
      </c>
      <c r="H10" s="78">
        <f>INT((F10-G10*$G$9)/$H$9)</f>
        <v>0</v>
      </c>
      <c r="I10" s="121">
        <f>INT((F10-(G10*$G$9)-(H10*$H$9))/$I$9)</f>
        <v>4</v>
      </c>
      <c r="J10" s="33">
        <f>ROUNDUP(F10-(G10*$G$9+H10*$H$9),0)</f>
        <v>4</v>
      </c>
    </row>
    <row r="11" spans="1:14" x14ac:dyDescent="0.25">
      <c r="A11" s="37"/>
      <c r="E11" s="63"/>
    </row>
    <row r="12" spans="1:14" ht="15.75" thickBot="1" x14ac:dyDescent="0.3">
      <c r="A12" s="37"/>
      <c r="B12" s="37"/>
      <c r="C12" s="37"/>
      <c r="D12" s="37"/>
      <c r="E12" s="64"/>
      <c r="F12" s="37"/>
      <c r="G12" s="37">
        <v>10</v>
      </c>
      <c r="H12" s="37">
        <v>2</v>
      </c>
      <c r="I12" s="37">
        <v>1</v>
      </c>
      <c r="J12" s="37"/>
    </row>
    <row r="13" spans="1:14" x14ac:dyDescent="0.25">
      <c r="A13" s="37"/>
      <c r="B13" s="37"/>
      <c r="C13" s="37"/>
      <c r="D13" s="37"/>
      <c r="E13" s="64"/>
      <c r="F13" s="37"/>
      <c r="G13" s="110" t="s">
        <v>361</v>
      </c>
      <c r="H13" s="111"/>
      <c r="I13" s="112"/>
      <c r="J13" s="37"/>
    </row>
    <row r="14" spans="1:14" ht="30" customHeight="1" thickBot="1" x14ac:dyDescent="0.3">
      <c r="A14" s="37"/>
      <c r="E14" s="63"/>
      <c r="G14" s="85">
        <v>2.5</v>
      </c>
      <c r="H14" s="86">
        <v>0.5</v>
      </c>
      <c r="I14" s="87">
        <v>0.25</v>
      </c>
      <c r="J14" s="33" t="s">
        <v>307</v>
      </c>
      <c r="K14" s="37"/>
      <c r="L14" s="37"/>
      <c r="M14" s="37"/>
      <c r="N14" s="37"/>
    </row>
    <row r="15" spans="1:14" x14ac:dyDescent="0.25">
      <c r="A15" s="34">
        <f>VLOOKUP($B$5,Basisdaten!$B$4:$AP$1000,30,FALSE)</f>
        <v>0</v>
      </c>
      <c r="B15" s="27" t="s">
        <v>1</v>
      </c>
      <c r="C15" s="103" t="s">
        <v>363</v>
      </c>
      <c r="D15" s="103"/>
      <c r="E15" s="93">
        <f t="shared" ref="E15:E25" si="1">A15*$I$5</f>
        <v>0</v>
      </c>
      <c r="F15" s="65">
        <f t="shared" ref="F15:F18" si="2">ROUND(E15,2)*4</f>
        <v>0</v>
      </c>
      <c r="G15" s="79">
        <f t="shared" ref="G15:G17" si="3">L15</f>
        <v>0</v>
      </c>
      <c r="H15" s="80">
        <f t="shared" ref="H15:H17" si="4">M15</f>
        <v>0</v>
      </c>
      <c r="I15" s="81">
        <f t="shared" ref="I15:I25" si="5">IF(J15=0,0,J15)</f>
        <v>0</v>
      </c>
      <c r="J15" s="33">
        <f t="shared" ref="J15:J17" si="6">ROUNDUP(F15-(G15*$G$12+H15*$H$12),0)</f>
        <v>0</v>
      </c>
      <c r="K15" s="37"/>
      <c r="L15" s="37">
        <f t="shared" ref="L15:L17" si="7">INT(F15/$G$12)</f>
        <v>0</v>
      </c>
      <c r="M15" s="37">
        <f t="shared" ref="M15:M17" si="8">INT((F15-G15*$G$12)/$H$12)</f>
        <v>0</v>
      </c>
      <c r="N15" s="37"/>
    </row>
    <row r="16" spans="1:14" x14ac:dyDescent="0.25">
      <c r="A16" s="34">
        <f>VLOOKUP($B$5,Basisdaten!$B$4:$AP$1000,31,FALSE)</f>
        <v>0</v>
      </c>
      <c r="B16" s="28" t="s">
        <v>2</v>
      </c>
      <c r="C16" s="104" t="s">
        <v>364</v>
      </c>
      <c r="D16" s="104"/>
      <c r="E16" s="94">
        <f t="shared" si="1"/>
        <v>0</v>
      </c>
      <c r="F16" s="65">
        <f t="shared" si="2"/>
        <v>0</v>
      </c>
      <c r="G16" s="79">
        <f t="shared" si="3"/>
        <v>0</v>
      </c>
      <c r="H16" s="80">
        <f t="shared" si="4"/>
        <v>0</v>
      </c>
      <c r="I16" s="81">
        <f t="shared" si="5"/>
        <v>0</v>
      </c>
      <c r="J16" s="33">
        <f t="shared" si="6"/>
        <v>0</v>
      </c>
      <c r="K16" s="37"/>
      <c r="L16" s="37">
        <f t="shared" si="7"/>
        <v>0</v>
      </c>
      <c r="M16" s="37">
        <f t="shared" si="8"/>
        <v>0</v>
      </c>
      <c r="N16" s="37"/>
    </row>
    <row r="17" spans="1:14" x14ac:dyDescent="0.25">
      <c r="A17" s="34">
        <f>VLOOKUP($B$5,Basisdaten!$B$4:$AP$1000,32,FALSE)</f>
        <v>0</v>
      </c>
      <c r="B17" s="28" t="s">
        <v>3</v>
      </c>
      <c r="C17" s="105" t="s">
        <v>365</v>
      </c>
      <c r="D17" s="105"/>
      <c r="E17" s="94">
        <f t="shared" si="1"/>
        <v>0</v>
      </c>
      <c r="F17" s="65">
        <f t="shared" si="2"/>
        <v>0</v>
      </c>
      <c r="G17" s="79">
        <f t="shared" si="3"/>
        <v>0</v>
      </c>
      <c r="H17" s="80">
        <f t="shared" si="4"/>
        <v>0</v>
      </c>
      <c r="I17" s="81">
        <f t="shared" si="5"/>
        <v>0</v>
      </c>
      <c r="J17" s="33">
        <f t="shared" si="6"/>
        <v>0</v>
      </c>
      <c r="K17" s="37"/>
      <c r="L17" s="37">
        <f t="shared" si="7"/>
        <v>0</v>
      </c>
      <c r="M17" s="37">
        <f t="shared" si="8"/>
        <v>0</v>
      </c>
      <c r="N17" s="37"/>
    </row>
    <row r="18" spans="1:14" x14ac:dyDescent="0.25">
      <c r="A18" s="34">
        <f>VLOOKUP($B$5,Basisdaten!$B$4:$AP$1000,33,FALSE)</f>
        <v>0</v>
      </c>
      <c r="B18" s="28" t="s">
        <v>4</v>
      </c>
      <c r="C18" s="105" t="s">
        <v>366</v>
      </c>
      <c r="D18" s="105"/>
      <c r="E18" s="94">
        <f t="shared" si="1"/>
        <v>0</v>
      </c>
      <c r="F18" s="65">
        <f t="shared" si="2"/>
        <v>0</v>
      </c>
      <c r="G18" s="79">
        <f>L18</f>
        <v>0</v>
      </c>
      <c r="H18" s="80">
        <f>M18</f>
        <v>0</v>
      </c>
      <c r="I18" s="81">
        <f t="shared" si="5"/>
        <v>0</v>
      </c>
      <c r="J18" s="33">
        <f>ROUNDUP(F18-(G18*$G$12+H18*$H$12),0)</f>
        <v>0</v>
      </c>
      <c r="K18" s="37"/>
      <c r="L18" s="37">
        <f>INT(F18/$G$12)</f>
        <v>0</v>
      </c>
      <c r="M18" s="37">
        <f>INT((F18-G18*$G$12)/$H$12)</f>
        <v>0</v>
      </c>
      <c r="N18" s="37"/>
    </row>
    <row r="19" spans="1:14" x14ac:dyDescent="0.25">
      <c r="A19" s="34">
        <f>VLOOKUP($B$5,Basisdaten!$B$4:$AP$1000,34,FALSE)</f>
        <v>1.2195121951219513E-2</v>
      </c>
      <c r="B19" s="28" t="s">
        <v>5</v>
      </c>
      <c r="C19" s="105" t="s">
        <v>367</v>
      </c>
      <c r="D19" s="105"/>
      <c r="E19" s="94">
        <f t="shared" si="1"/>
        <v>0.67195121951219516</v>
      </c>
      <c r="F19" s="65">
        <f>ROUND(E19,2)*4</f>
        <v>2.68</v>
      </c>
      <c r="G19" s="79">
        <f t="shared" ref="G19:G25" si="9">L19</f>
        <v>0</v>
      </c>
      <c r="H19" s="80">
        <f t="shared" ref="H19:H25" si="10">M19</f>
        <v>1</v>
      </c>
      <c r="I19" s="81">
        <f t="shared" si="5"/>
        <v>1</v>
      </c>
      <c r="J19" s="33">
        <f t="shared" ref="J19:J25" si="11">ROUNDUP(F19-(G19*$G$12+H19*$H$12),0)</f>
        <v>1</v>
      </c>
      <c r="K19" s="37"/>
      <c r="L19" s="37">
        <f t="shared" ref="L19:L25" si="12">INT(F19/$G$12)</f>
        <v>0</v>
      </c>
      <c r="M19" s="37">
        <f t="shared" ref="M19:M25" si="13">INT((F19-G19*$G$12)/$H$12)</f>
        <v>1</v>
      </c>
      <c r="N19" s="37"/>
    </row>
    <row r="20" spans="1:14" x14ac:dyDescent="0.25">
      <c r="A20" s="34">
        <f>VLOOKUP($B$5,Basisdaten!$B$4:$AP$1000,35,FALSE)</f>
        <v>0</v>
      </c>
      <c r="B20" s="28" t="s">
        <v>6</v>
      </c>
      <c r="C20" s="105" t="s">
        <v>368</v>
      </c>
      <c r="D20" s="105"/>
      <c r="E20" s="94">
        <f t="shared" si="1"/>
        <v>0</v>
      </c>
      <c r="F20" s="65">
        <f t="shared" ref="F20:F25" si="14">ROUND(E20,2)*4</f>
        <v>0</v>
      </c>
      <c r="G20" s="79">
        <f t="shared" si="9"/>
        <v>0</v>
      </c>
      <c r="H20" s="80">
        <f t="shared" si="10"/>
        <v>0</v>
      </c>
      <c r="I20" s="81">
        <f t="shared" si="5"/>
        <v>0</v>
      </c>
      <c r="J20" s="33">
        <f t="shared" si="11"/>
        <v>0</v>
      </c>
      <c r="K20" s="37"/>
      <c r="L20" s="37">
        <f t="shared" si="12"/>
        <v>0</v>
      </c>
      <c r="M20" s="37">
        <f t="shared" si="13"/>
        <v>0</v>
      </c>
      <c r="N20" s="37"/>
    </row>
    <row r="21" spans="1:14" x14ac:dyDescent="0.25">
      <c r="A21" s="34">
        <f>VLOOKUP($B$5,Basisdaten!$B$4:$AP$1000,36,FALSE)</f>
        <v>1.2195121951219513E-2</v>
      </c>
      <c r="B21" s="28" t="s">
        <v>7</v>
      </c>
      <c r="C21" s="105" t="s">
        <v>369</v>
      </c>
      <c r="D21" s="105"/>
      <c r="E21" s="99">
        <f t="shared" si="1"/>
        <v>0.67195121951219516</v>
      </c>
      <c r="F21" s="65">
        <f t="shared" si="14"/>
        <v>2.68</v>
      </c>
      <c r="G21" s="79">
        <f t="shared" si="9"/>
        <v>0</v>
      </c>
      <c r="H21" s="80">
        <f t="shared" si="10"/>
        <v>1</v>
      </c>
      <c r="I21" s="81">
        <f t="shared" si="5"/>
        <v>1</v>
      </c>
      <c r="J21" s="33">
        <f t="shared" si="11"/>
        <v>1</v>
      </c>
      <c r="K21" s="37"/>
      <c r="L21" s="37">
        <f t="shared" si="12"/>
        <v>0</v>
      </c>
      <c r="M21" s="37">
        <f t="shared" si="13"/>
        <v>1</v>
      </c>
      <c r="N21" s="37"/>
    </row>
    <row r="22" spans="1:14" ht="15.75" thickBot="1" x14ac:dyDescent="0.3">
      <c r="A22" s="34">
        <f>VLOOKUP($B$5,Basisdaten!$B$4:$AP$1000,37,FALSE)</f>
        <v>0</v>
      </c>
      <c r="B22" s="29" t="s">
        <v>8</v>
      </c>
      <c r="C22" s="106" t="s">
        <v>370</v>
      </c>
      <c r="D22" s="106"/>
      <c r="E22" s="95">
        <f t="shared" si="1"/>
        <v>0</v>
      </c>
      <c r="F22" s="66">
        <f t="shared" si="14"/>
        <v>0</v>
      </c>
      <c r="G22" s="82">
        <f t="shared" si="9"/>
        <v>0</v>
      </c>
      <c r="H22" s="83">
        <f t="shared" si="10"/>
        <v>0</v>
      </c>
      <c r="I22" s="84">
        <f t="shared" si="5"/>
        <v>0</v>
      </c>
      <c r="J22" s="33">
        <f t="shared" si="11"/>
        <v>0</v>
      </c>
      <c r="K22" s="37"/>
      <c r="L22" s="37">
        <f t="shared" si="12"/>
        <v>0</v>
      </c>
      <c r="M22" s="37">
        <f t="shared" si="13"/>
        <v>0</v>
      </c>
      <c r="N22" s="37"/>
    </row>
    <row r="23" spans="1:14" hidden="1" x14ac:dyDescent="0.25">
      <c r="A23" s="34" t="e">
        <f>VLOOKUP($B$5,Basisdaten!$B$4:$AP$103,38,FALSE)</f>
        <v>#N/A</v>
      </c>
      <c r="B23" s="53" t="s">
        <v>24</v>
      </c>
      <c r="C23" s="113"/>
      <c r="D23" s="113"/>
      <c r="E23" s="54" t="e">
        <f t="shared" si="1"/>
        <v>#N/A</v>
      </c>
      <c r="F23" s="54" t="e">
        <f t="shared" si="14"/>
        <v>#N/A</v>
      </c>
      <c r="G23" s="55" t="e">
        <f t="shared" si="9"/>
        <v>#N/A</v>
      </c>
      <c r="H23" s="55" t="e">
        <f t="shared" si="10"/>
        <v>#N/A</v>
      </c>
      <c r="I23" s="56" t="e">
        <f t="shared" si="5"/>
        <v>#N/A</v>
      </c>
      <c r="J23" s="33" t="e">
        <f t="shared" si="11"/>
        <v>#N/A</v>
      </c>
      <c r="K23" s="37"/>
      <c r="L23" s="37" t="e">
        <f t="shared" si="12"/>
        <v>#N/A</v>
      </c>
      <c r="M23" s="37" t="e">
        <f t="shared" si="13"/>
        <v>#N/A</v>
      </c>
      <c r="N23" s="37"/>
    </row>
    <row r="24" spans="1:14" hidden="1" x14ac:dyDescent="0.25">
      <c r="A24" s="34" t="e">
        <f>VLOOKUP($B$5,Basisdaten!$B$4:$AP$103,39,FALSE)</f>
        <v>#N/A</v>
      </c>
      <c r="B24" s="28" t="s">
        <v>25</v>
      </c>
      <c r="C24" s="104"/>
      <c r="D24" s="104"/>
      <c r="E24" s="38" t="e">
        <f t="shared" si="1"/>
        <v>#N/A</v>
      </c>
      <c r="F24" s="38" t="e">
        <f t="shared" si="14"/>
        <v>#N/A</v>
      </c>
      <c r="G24" s="39" t="e">
        <f t="shared" si="9"/>
        <v>#N/A</v>
      </c>
      <c r="H24" s="39" t="e">
        <f t="shared" si="10"/>
        <v>#N/A</v>
      </c>
      <c r="I24" s="40" t="e">
        <f t="shared" si="5"/>
        <v>#N/A</v>
      </c>
      <c r="J24" s="33" t="e">
        <f t="shared" si="11"/>
        <v>#N/A</v>
      </c>
      <c r="K24" s="37"/>
      <c r="L24" s="37" t="e">
        <f t="shared" si="12"/>
        <v>#N/A</v>
      </c>
      <c r="M24" s="37" t="e">
        <f t="shared" si="13"/>
        <v>#N/A</v>
      </c>
      <c r="N24" s="37"/>
    </row>
    <row r="25" spans="1:14" ht="15.75" hidden="1" thickBot="1" x14ac:dyDescent="0.3">
      <c r="A25" s="34" t="e">
        <f>VLOOKUP($B$5,Basisdaten!$B$4:$AP$103,40,FALSE)</f>
        <v>#N/A</v>
      </c>
      <c r="B25" s="29" t="s">
        <v>26</v>
      </c>
      <c r="C25" s="100"/>
      <c r="D25" s="100"/>
      <c r="E25" s="41" t="e">
        <f t="shared" si="1"/>
        <v>#N/A</v>
      </c>
      <c r="F25" s="38" t="e">
        <f t="shared" si="14"/>
        <v>#N/A</v>
      </c>
      <c r="G25" s="42" t="e">
        <f t="shared" si="9"/>
        <v>#N/A</v>
      </c>
      <c r="H25" s="42" t="e">
        <f t="shared" si="10"/>
        <v>#N/A</v>
      </c>
      <c r="I25" s="43" t="e">
        <f t="shared" si="5"/>
        <v>#N/A</v>
      </c>
      <c r="J25" s="33" t="e">
        <f t="shared" si="11"/>
        <v>#N/A</v>
      </c>
      <c r="K25" s="37"/>
      <c r="L25" s="37" t="e">
        <f t="shared" si="12"/>
        <v>#N/A</v>
      </c>
      <c r="M25" s="37" t="e">
        <f t="shared" si="13"/>
        <v>#N/A</v>
      </c>
      <c r="N25" s="37"/>
    </row>
    <row r="26" spans="1:14" x14ac:dyDescent="0.25">
      <c r="E26" s="44"/>
      <c r="F26" s="44"/>
      <c r="G26" s="44"/>
      <c r="H26" s="44"/>
      <c r="I26" s="45"/>
      <c r="J26" s="46"/>
    </row>
    <row r="27" spans="1:14" x14ac:dyDescent="0.25">
      <c r="B27" s="91" t="s">
        <v>371</v>
      </c>
      <c r="C27" s="67"/>
      <c r="D27" s="25"/>
      <c r="E27" s="22"/>
      <c r="F27" s="22"/>
      <c r="G27" s="22"/>
      <c r="H27" s="22"/>
      <c r="I27" s="22"/>
      <c r="J27" s="22"/>
    </row>
    <row r="28" spans="1:14" x14ac:dyDescent="0.25">
      <c r="B28" s="68"/>
      <c r="C28" s="68"/>
      <c r="D28" s="68"/>
      <c r="E28" s="68"/>
      <c r="F28" s="68"/>
      <c r="G28" s="68"/>
      <c r="H28" s="68"/>
      <c r="I28" s="68"/>
      <c r="J28" s="68"/>
    </row>
    <row r="29" spans="1:14" ht="9.9499999999999993" customHeight="1" x14ac:dyDescent="0.25">
      <c r="B29" s="22"/>
      <c r="C29" s="69" t="s">
        <v>350</v>
      </c>
      <c r="D29" s="22"/>
      <c r="E29" s="22"/>
      <c r="F29" s="22"/>
      <c r="G29" s="22"/>
      <c r="H29" s="22"/>
      <c r="I29" s="22"/>
      <c r="J29" s="22"/>
    </row>
    <row r="30" spans="1:14" ht="9.9499999999999993" customHeight="1" x14ac:dyDescent="0.25">
      <c r="B30" s="22"/>
      <c r="C30" s="69" t="s">
        <v>349</v>
      </c>
      <c r="D30" s="22"/>
      <c r="E30" s="22"/>
      <c r="F30" s="22"/>
      <c r="G30" s="22"/>
      <c r="H30" s="22"/>
      <c r="I30" s="22"/>
      <c r="J30" s="70"/>
    </row>
  </sheetData>
  <sheetProtection password="ED55" sheet="1" objects="1" scenarios="1" selectLockedCells="1"/>
  <mergeCells count="14">
    <mergeCell ref="G13:I13"/>
    <mergeCell ref="C23:D23"/>
    <mergeCell ref="C24:D24"/>
    <mergeCell ref="G8:I8"/>
    <mergeCell ref="C25:D25"/>
    <mergeCell ref="C10:D10"/>
    <mergeCell ref="C15:D15"/>
    <mergeCell ref="C16:D16"/>
    <mergeCell ref="C17:D17"/>
    <mergeCell ref="C21:D21"/>
    <mergeCell ref="C22:D22"/>
    <mergeCell ref="C18:D18"/>
    <mergeCell ref="C19:D19"/>
    <mergeCell ref="C20:D20"/>
  </mergeCells>
  <conditionalFormatting sqref="E10:F10 E15:F25">
    <cfRule type="cellIs" dxfId="3" priority="2" operator="equal">
      <formula>0</formula>
    </cfRule>
  </conditionalFormatting>
  <conditionalFormatting sqref="G15:I25">
    <cfRule type="cellIs" dxfId="2" priority="1" operator="equal">
      <formula>0</formula>
    </cfRule>
  </conditionalFormatting>
  <pageMargins left="0.7" right="0.7" top="0.78740157499999996" bottom="0.78740157499999996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Basisdaten!$B$4:$B$163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130" zoomScaleNormal="130" workbookViewId="0">
      <selection activeCell="C5" sqref="C5"/>
    </sheetView>
  </sheetViews>
  <sheetFormatPr baseColWidth="10" defaultRowHeight="15" x14ac:dyDescent="0.25"/>
  <cols>
    <col min="1" max="1" width="2.7109375" style="22" customWidth="1"/>
    <col min="2" max="5" width="12.7109375" style="22" customWidth="1"/>
    <col min="6" max="6" width="12.7109375" style="22" hidden="1" customWidth="1"/>
    <col min="7" max="11" width="12.7109375" style="22" customWidth="1"/>
    <col min="12" max="16384" width="11.42578125" style="22"/>
  </cols>
  <sheetData>
    <row r="1" spans="1:16" ht="18.75" x14ac:dyDescent="0.3">
      <c r="B1" s="21" t="s">
        <v>351</v>
      </c>
      <c r="G1" s="72" t="s">
        <v>353</v>
      </c>
    </row>
    <row r="2" spans="1:16" x14ac:dyDescent="0.25">
      <c r="B2" s="22" t="s">
        <v>352</v>
      </c>
      <c r="G2" s="73" t="s">
        <v>354</v>
      </c>
    </row>
    <row r="3" spans="1:16" ht="15.75" thickBot="1" x14ac:dyDescent="0.3"/>
    <row r="4" spans="1:16" s="47" customFormat="1" ht="30" customHeight="1" x14ac:dyDescent="0.25">
      <c r="B4" s="57" t="s">
        <v>355</v>
      </c>
      <c r="C4" s="74" t="s">
        <v>356</v>
      </c>
      <c r="D4" s="74" t="s">
        <v>357</v>
      </c>
      <c r="E4" s="59" t="s">
        <v>347</v>
      </c>
      <c r="F4" s="31"/>
      <c r="G4" s="88" t="s">
        <v>358</v>
      </c>
      <c r="H4" s="89" t="s">
        <v>359</v>
      </c>
      <c r="I4" s="90" t="s">
        <v>360</v>
      </c>
    </row>
    <row r="5" spans="1:16" ht="15.75" thickBot="1" x14ac:dyDescent="0.3">
      <c r="B5" s="48" t="str">
        <f>VLOOKUP(C5,Basisdaten!E4:AQ163,39,FALSE)</f>
        <v>oyster</v>
      </c>
      <c r="C5" s="52" t="s">
        <v>158</v>
      </c>
      <c r="D5" s="49">
        <f>VLOOKUP($B$5,Basisdaten!$B$4:$E$163,2,FALSE)</f>
        <v>2</v>
      </c>
      <c r="E5" s="51">
        <f>VLOOKUP($B$5,Basisdaten!$B$4:$E$163,3,FALSE)</f>
        <v>46</v>
      </c>
      <c r="F5" s="50"/>
      <c r="G5" s="62">
        <v>22</v>
      </c>
      <c r="H5" s="97">
        <v>0.11020000000000001</v>
      </c>
      <c r="I5" s="96">
        <f>H5*G5</f>
        <v>2.4244000000000003</v>
      </c>
    </row>
    <row r="7" spans="1:16" ht="15.75" thickBot="1" x14ac:dyDescent="0.3"/>
    <row r="8" spans="1:16" x14ac:dyDescent="0.25">
      <c r="A8" s="30"/>
      <c r="B8" s="30"/>
      <c r="C8" s="30"/>
      <c r="D8" s="30"/>
      <c r="E8" s="30"/>
      <c r="F8" s="30"/>
      <c r="G8" s="107" t="s">
        <v>348</v>
      </c>
      <c r="H8" s="108"/>
      <c r="I8" s="109"/>
      <c r="J8" s="30"/>
      <c r="K8" s="30"/>
      <c r="M8" s="30"/>
      <c r="N8" s="30"/>
      <c r="O8" s="30"/>
      <c r="P8" s="30"/>
    </row>
    <row r="9" spans="1:16" ht="30" customHeight="1" thickBot="1" x14ac:dyDescent="0.3">
      <c r="A9" s="30"/>
      <c r="B9" s="30"/>
      <c r="C9" s="30"/>
      <c r="D9" s="30"/>
      <c r="E9" s="26"/>
      <c r="F9" s="26"/>
      <c r="G9" s="75">
        <v>10</v>
      </c>
      <c r="H9" s="76">
        <v>5</v>
      </c>
      <c r="I9" s="120">
        <v>1</v>
      </c>
      <c r="J9" s="33" t="s">
        <v>307</v>
      </c>
      <c r="K9" s="30"/>
      <c r="M9" s="30"/>
      <c r="N9" s="30"/>
      <c r="O9" s="30"/>
      <c r="P9" s="30"/>
    </row>
    <row r="10" spans="1:16" ht="15.75" thickBot="1" x14ac:dyDescent="0.3">
      <c r="A10" s="34">
        <f>VLOOKUP($B$5,Basisdaten!$B$4:$AP$163,29,FALSE)</f>
        <v>0.97560975609756095</v>
      </c>
      <c r="B10" s="35">
        <v>321</v>
      </c>
      <c r="C10" s="101" t="s">
        <v>362</v>
      </c>
      <c r="D10" s="102"/>
      <c r="E10" s="92">
        <f>A10*$I$5</f>
        <v>2.3652682926829272</v>
      </c>
      <c r="F10" s="36">
        <f>ROUNDUP(E10,0)</f>
        <v>3</v>
      </c>
      <c r="G10" s="77">
        <f>INT(F10/$G$9)</f>
        <v>0</v>
      </c>
      <c r="H10" s="78">
        <f>INT((F10-G10*$G$9)/$H$9)</f>
        <v>0</v>
      </c>
      <c r="I10" s="121">
        <f>INT((F10-(G10*$G$9)-(H10*$H$9))/$I$9)</f>
        <v>3</v>
      </c>
      <c r="J10" s="33">
        <f>ROUNDUP(F10-(G10*$G$9+H10*$H$9),0)</f>
        <v>3</v>
      </c>
      <c r="K10" s="30"/>
      <c r="M10" s="30"/>
      <c r="N10" s="30"/>
      <c r="O10" s="30"/>
      <c r="P10" s="30"/>
    </row>
    <row r="11" spans="1:16" x14ac:dyDescent="0.25">
      <c r="A11" s="37"/>
      <c r="B11" s="30"/>
      <c r="C11" s="30"/>
      <c r="D11" s="30"/>
      <c r="E11" s="63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5.75" thickBot="1" x14ac:dyDescent="0.3">
      <c r="A12" s="37"/>
      <c r="B12" s="30"/>
      <c r="C12" s="37"/>
      <c r="D12" s="37"/>
      <c r="E12" s="64"/>
      <c r="F12" s="37"/>
      <c r="G12" s="37">
        <v>10</v>
      </c>
      <c r="H12" s="37">
        <v>2</v>
      </c>
      <c r="I12" s="37">
        <v>1</v>
      </c>
      <c r="J12" s="37"/>
      <c r="K12" s="30"/>
      <c r="L12" s="30"/>
      <c r="M12" s="30"/>
      <c r="N12" s="30"/>
      <c r="O12" s="30"/>
      <c r="P12" s="30"/>
    </row>
    <row r="13" spans="1:16" x14ac:dyDescent="0.25">
      <c r="A13" s="37"/>
      <c r="B13" s="30"/>
      <c r="C13" s="37"/>
      <c r="D13" s="37"/>
      <c r="E13" s="64"/>
      <c r="F13" s="37"/>
      <c r="G13" s="110" t="s">
        <v>348</v>
      </c>
      <c r="H13" s="111"/>
      <c r="I13" s="112"/>
      <c r="J13" s="37"/>
      <c r="K13" s="30"/>
      <c r="L13" s="30"/>
      <c r="M13" s="30"/>
      <c r="N13" s="30"/>
      <c r="O13" s="30"/>
      <c r="P13" s="30"/>
    </row>
    <row r="14" spans="1:16" ht="30" customHeight="1" thickBot="1" x14ac:dyDescent="0.3">
      <c r="A14" s="37"/>
      <c r="B14" s="30"/>
      <c r="C14" s="30"/>
      <c r="D14" s="30"/>
      <c r="E14" s="63"/>
      <c r="F14" s="30"/>
      <c r="G14" s="85">
        <v>2.5</v>
      </c>
      <c r="H14" s="86">
        <v>0.5</v>
      </c>
      <c r="I14" s="87">
        <v>0.25</v>
      </c>
      <c r="J14" s="33" t="s">
        <v>307</v>
      </c>
      <c r="K14" s="37"/>
      <c r="L14" s="37"/>
      <c r="M14" s="37"/>
      <c r="N14" s="37"/>
      <c r="O14" s="30"/>
      <c r="P14" s="30"/>
    </row>
    <row r="15" spans="1:16" x14ac:dyDescent="0.25">
      <c r="A15" s="34">
        <f>VLOOKUP($B$5,Basisdaten!$B$4:$AP$1000,30,FALSE)</f>
        <v>0</v>
      </c>
      <c r="B15" s="27" t="s">
        <v>1</v>
      </c>
      <c r="C15" s="103" t="s">
        <v>363</v>
      </c>
      <c r="D15" s="103"/>
      <c r="E15" s="93">
        <f t="shared" ref="E15:E25" si="0">A15*$I$5</f>
        <v>0</v>
      </c>
      <c r="F15" s="65">
        <f t="shared" ref="F15:F18" si="1">ROUND(E15,2)*4</f>
        <v>0</v>
      </c>
      <c r="G15" s="79">
        <f t="shared" ref="G15:H17" si="2">L15</f>
        <v>0</v>
      </c>
      <c r="H15" s="80">
        <f t="shared" si="2"/>
        <v>0</v>
      </c>
      <c r="I15" s="81">
        <f t="shared" ref="I15:I25" si="3">IF(J15=0,0,J15)</f>
        <v>0</v>
      </c>
      <c r="J15" s="33">
        <f t="shared" ref="J15:J17" si="4">ROUNDUP(F15-(G15*$G$12+H15*$H$12),0)</f>
        <v>0</v>
      </c>
      <c r="K15" s="37"/>
      <c r="L15" s="37">
        <f t="shared" ref="L15:L17" si="5">INT(F15/$G$12)</f>
        <v>0</v>
      </c>
      <c r="M15" s="37">
        <f t="shared" ref="M15:M17" si="6">INT((F15-G15*$G$12)/$H$12)</f>
        <v>0</v>
      </c>
      <c r="N15" s="37"/>
      <c r="O15" s="30"/>
      <c r="P15" s="30"/>
    </row>
    <row r="16" spans="1:16" x14ac:dyDescent="0.25">
      <c r="A16" s="34">
        <f>VLOOKUP($B$5,Basisdaten!$B$4:$AP$1000,31,FALSE)</f>
        <v>0</v>
      </c>
      <c r="B16" s="28" t="s">
        <v>2</v>
      </c>
      <c r="C16" s="104" t="s">
        <v>364</v>
      </c>
      <c r="D16" s="104"/>
      <c r="E16" s="94">
        <f t="shared" si="0"/>
        <v>0</v>
      </c>
      <c r="F16" s="65">
        <f t="shared" si="1"/>
        <v>0</v>
      </c>
      <c r="G16" s="79">
        <f t="shared" si="2"/>
        <v>0</v>
      </c>
      <c r="H16" s="80">
        <f t="shared" si="2"/>
        <v>0</v>
      </c>
      <c r="I16" s="81">
        <f t="shared" si="3"/>
        <v>0</v>
      </c>
      <c r="J16" s="33">
        <f t="shared" si="4"/>
        <v>0</v>
      </c>
      <c r="K16" s="37"/>
      <c r="L16" s="37">
        <f t="shared" si="5"/>
        <v>0</v>
      </c>
      <c r="M16" s="37">
        <f t="shared" si="6"/>
        <v>0</v>
      </c>
      <c r="N16" s="37"/>
      <c r="O16" s="30"/>
      <c r="P16" s="30"/>
    </row>
    <row r="17" spans="1:16" x14ac:dyDescent="0.25">
      <c r="A17" s="34">
        <f>VLOOKUP($B$5,Basisdaten!$B$4:$AP$1000,32,FALSE)</f>
        <v>0</v>
      </c>
      <c r="B17" s="28" t="s">
        <v>3</v>
      </c>
      <c r="C17" s="105" t="s">
        <v>365</v>
      </c>
      <c r="D17" s="105"/>
      <c r="E17" s="94">
        <f t="shared" si="0"/>
        <v>0</v>
      </c>
      <c r="F17" s="65">
        <f t="shared" si="1"/>
        <v>0</v>
      </c>
      <c r="G17" s="79">
        <f t="shared" si="2"/>
        <v>0</v>
      </c>
      <c r="H17" s="80">
        <f t="shared" si="2"/>
        <v>0</v>
      </c>
      <c r="I17" s="81">
        <f t="shared" si="3"/>
        <v>0</v>
      </c>
      <c r="J17" s="33">
        <f t="shared" si="4"/>
        <v>0</v>
      </c>
      <c r="K17" s="37"/>
      <c r="L17" s="37">
        <f t="shared" si="5"/>
        <v>0</v>
      </c>
      <c r="M17" s="37">
        <f t="shared" si="6"/>
        <v>0</v>
      </c>
      <c r="N17" s="37"/>
      <c r="O17" s="30"/>
      <c r="P17" s="30"/>
    </row>
    <row r="18" spans="1:16" x14ac:dyDescent="0.25">
      <c r="A18" s="34">
        <f>VLOOKUP($B$5,Basisdaten!$B$4:$AP$1000,33,FALSE)</f>
        <v>0</v>
      </c>
      <c r="B18" s="28" t="s">
        <v>4</v>
      </c>
      <c r="C18" s="105" t="s">
        <v>366</v>
      </c>
      <c r="D18" s="105"/>
      <c r="E18" s="94">
        <f t="shared" si="0"/>
        <v>0</v>
      </c>
      <c r="F18" s="65">
        <f t="shared" si="1"/>
        <v>0</v>
      </c>
      <c r="G18" s="79">
        <f>L18</f>
        <v>0</v>
      </c>
      <c r="H18" s="80">
        <f>M18</f>
        <v>0</v>
      </c>
      <c r="I18" s="81">
        <f t="shared" si="3"/>
        <v>0</v>
      </c>
      <c r="J18" s="33">
        <f>ROUNDUP(F18-(G18*$G$12+H18*$H$12),0)</f>
        <v>0</v>
      </c>
      <c r="K18" s="37"/>
      <c r="L18" s="37">
        <f>INT(F18/$G$12)</f>
        <v>0</v>
      </c>
      <c r="M18" s="37">
        <f>INT((F18-G18*$G$12)/$H$12)</f>
        <v>0</v>
      </c>
      <c r="N18" s="37"/>
      <c r="O18" s="30"/>
      <c r="P18" s="30"/>
    </row>
    <row r="19" spans="1:16" x14ac:dyDescent="0.25">
      <c r="A19" s="34">
        <f>VLOOKUP($B$5,Basisdaten!$B$4:$AP$1000,34,FALSE)</f>
        <v>1.2195121951219513E-2</v>
      </c>
      <c r="B19" s="28" t="s">
        <v>5</v>
      </c>
      <c r="C19" s="105" t="s">
        <v>367</v>
      </c>
      <c r="D19" s="105"/>
      <c r="E19" s="94">
        <f t="shared" si="0"/>
        <v>2.9565853658536589E-2</v>
      </c>
      <c r="F19" s="65">
        <f>ROUND(E19,2)*4</f>
        <v>0.12</v>
      </c>
      <c r="G19" s="79">
        <f t="shared" ref="G19:H25" si="7">L19</f>
        <v>0</v>
      </c>
      <c r="H19" s="80">
        <f t="shared" si="7"/>
        <v>0</v>
      </c>
      <c r="I19" s="81">
        <f t="shared" si="3"/>
        <v>1</v>
      </c>
      <c r="J19" s="33">
        <f t="shared" ref="J19:J25" si="8">ROUNDUP(F19-(G19*$G$12+H19*$H$12),0)</f>
        <v>1</v>
      </c>
      <c r="K19" s="37"/>
      <c r="L19" s="37">
        <f t="shared" ref="L19:L25" si="9">INT(F19/$G$12)</f>
        <v>0</v>
      </c>
      <c r="M19" s="37">
        <f t="shared" ref="M19:M25" si="10">INT((F19-G19*$G$12)/$H$12)</f>
        <v>0</v>
      </c>
      <c r="N19" s="37"/>
      <c r="O19" s="30"/>
      <c r="P19" s="30"/>
    </row>
    <row r="20" spans="1:16" x14ac:dyDescent="0.25">
      <c r="A20" s="34">
        <f>VLOOKUP($B$5,Basisdaten!$B$4:$AP$1000,35,FALSE)</f>
        <v>0</v>
      </c>
      <c r="B20" s="28" t="s">
        <v>6</v>
      </c>
      <c r="C20" s="105" t="s">
        <v>368</v>
      </c>
      <c r="D20" s="105"/>
      <c r="E20" s="94">
        <f t="shared" si="0"/>
        <v>0</v>
      </c>
      <c r="F20" s="65">
        <f t="shared" ref="F20:F25" si="11">ROUND(E20,2)*4</f>
        <v>0</v>
      </c>
      <c r="G20" s="79">
        <f t="shared" si="7"/>
        <v>0</v>
      </c>
      <c r="H20" s="80">
        <f t="shared" si="7"/>
        <v>0</v>
      </c>
      <c r="I20" s="81">
        <f t="shared" si="3"/>
        <v>0</v>
      </c>
      <c r="J20" s="33">
        <f t="shared" si="8"/>
        <v>0</v>
      </c>
      <c r="K20" s="37"/>
      <c r="L20" s="37">
        <f t="shared" si="9"/>
        <v>0</v>
      </c>
      <c r="M20" s="37">
        <f t="shared" si="10"/>
        <v>0</v>
      </c>
      <c r="N20" s="37"/>
      <c r="O20" s="30"/>
      <c r="P20" s="30"/>
    </row>
    <row r="21" spans="1:16" x14ac:dyDescent="0.25">
      <c r="A21" s="34">
        <f>VLOOKUP($B$5,Basisdaten!$B$4:$AP$1000,36,FALSE)</f>
        <v>1.2195121951219513E-2</v>
      </c>
      <c r="B21" s="28" t="s">
        <v>7</v>
      </c>
      <c r="C21" s="105" t="s">
        <v>369</v>
      </c>
      <c r="D21" s="105"/>
      <c r="E21" s="94">
        <f t="shared" si="0"/>
        <v>2.9565853658536589E-2</v>
      </c>
      <c r="F21" s="65">
        <f t="shared" si="11"/>
        <v>0.12</v>
      </c>
      <c r="G21" s="79">
        <f t="shared" si="7"/>
        <v>0</v>
      </c>
      <c r="H21" s="80">
        <f t="shared" si="7"/>
        <v>0</v>
      </c>
      <c r="I21" s="81">
        <f t="shared" si="3"/>
        <v>1</v>
      </c>
      <c r="J21" s="33">
        <f t="shared" si="8"/>
        <v>1</v>
      </c>
      <c r="K21" s="37"/>
      <c r="L21" s="37">
        <f t="shared" si="9"/>
        <v>0</v>
      </c>
      <c r="M21" s="37">
        <f t="shared" si="10"/>
        <v>0</v>
      </c>
      <c r="N21" s="37"/>
      <c r="O21" s="30"/>
      <c r="P21" s="30"/>
    </row>
    <row r="22" spans="1:16" ht="15.75" thickBot="1" x14ac:dyDescent="0.3">
      <c r="A22" s="34">
        <f>VLOOKUP($B$5,Basisdaten!$B$4:$AP$1000,37,FALSE)</f>
        <v>0</v>
      </c>
      <c r="B22" s="29" t="s">
        <v>8</v>
      </c>
      <c r="C22" s="106" t="s">
        <v>370</v>
      </c>
      <c r="D22" s="106"/>
      <c r="E22" s="95">
        <f t="shared" si="0"/>
        <v>0</v>
      </c>
      <c r="F22" s="66">
        <f t="shared" si="11"/>
        <v>0</v>
      </c>
      <c r="G22" s="82">
        <f t="shared" si="7"/>
        <v>0</v>
      </c>
      <c r="H22" s="83">
        <f t="shared" si="7"/>
        <v>0</v>
      </c>
      <c r="I22" s="84">
        <f t="shared" si="3"/>
        <v>0</v>
      </c>
      <c r="J22" s="33">
        <f t="shared" si="8"/>
        <v>0</v>
      </c>
      <c r="K22" s="37"/>
      <c r="L22" s="37">
        <f t="shared" si="9"/>
        <v>0</v>
      </c>
      <c r="M22" s="37">
        <f t="shared" si="10"/>
        <v>0</v>
      </c>
      <c r="N22" s="37"/>
      <c r="O22" s="30"/>
      <c r="P22" s="30"/>
    </row>
    <row r="23" spans="1:16" hidden="1" x14ac:dyDescent="0.25">
      <c r="A23" s="34" t="e">
        <f>VLOOKUP($B$5,Basisdaten!$B$4:$AP$103,38,FALSE)</f>
        <v>#N/A</v>
      </c>
      <c r="B23" s="53" t="s">
        <v>24</v>
      </c>
      <c r="C23" s="113"/>
      <c r="D23" s="113"/>
      <c r="E23" s="54" t="e">
        <f t="shared" si="0"/>
        <v>#N/A</v>
      </c>
      <c r="F23" s="54" t="e">
        <f t="shared" si="11"/>
        <v>#N/A</v>
      </c>
      <c r="G23" s="55" t="e">
        <f t="shared" si="7"/>
        <v>#N/A</v>
      </c>
      <c r="H23" s="55" t="e">
        <f t="shared" si="7"/>
        <v>#N/A</v>
      </c>
      <c r="I23" s="56" t="e">
        <f t="shared" si="3"/>
        <v>#N/A</v>
      </c>
      <c r="J23" s="33" t="e">
        <f t="shared" si="8"/>
        <v>#N/A</v>
      </c>
      <c r="K23" s="37"/>
      <c r="L23" s="37" t="e">
        <f t="shared" si="9"/>
        <v>#N/A</v>
      </c>
      <c r="M23" s="37" t="e">
        <f t="shared" si="10"/>
        <v>#N/A</v>
      </c>
      <c r="N23" s="37"/>
      <c r="O23" s="30"/>
      <c r="P23" s="30"/>
    </row>
    <row r="24" spans="1:16" hidden="1" x14ac:dyDescent="0.25">
      <c r="A24" s="34" t="e">
        <f>VLOOKUP($B$5,Basisdaten!$B$4:$AP$103,39,FALSE)</f>
        <v>#N/A</v>
      </c>
      <c r="B24" s="28" t="s">
        <v>25</v>
      </c>
      <c r="C24" s="104"/>
      <c r="D24" s="104"/>
      <c r="E24" s="38" t="e">
        <f t="shared" si="0"/>
        <v>#N/A</v>
      </c>
      <c r="F24" s="38" t="e">
        <f t="shared" si="11"/>
        <v>#N/A</v>
      </c>
      <c r="G24" s="39" t="e">
        <f t="shared" si="7"/>
        <v>#N/A</v>
      </c>
      <c r="H24" s="39" t="e">
        <f t="shared" si="7"/>
        <v>#N/A</v>
      </c>
      <c r="I24" s="40" t="e">
        <f t="shared" si="3"/>
        <v>#N/A</v>
      </c>
      <c r="J24" s="33" t="e">
        <f t="shared" si="8"/>
        <v>#N/A</v>
      </c>
      <c r="K24" s="37"/>
      <c r="L24" s="37" t="e">
        <f t="shared" si="9"/>
        <v>#N/A</v>
      </c>
      <c r="M24" s="37" t="e">
        <f t="shared" si="10"/>
        <v>#N/A</v>
      </c>
      <c r="N24" s="37"/>
      <c r="O24" s="30"/>
      <c r="P24" s="30"/>
    </row>
    <row r="25" spans="1:16" ht="15.75" hidden="1" thickBot="1" x14ac:dyDescent="0.3">
      <c r="A25" s="34" t="e">
        <f>VLOOKUP($B$5,Basisdaten!$B$4:$AP$103,40,FALSE)</f>
        <v>#N/A</v>
      </c>
      <c r="B25" s="29" t="s">
        <v>26</v>
      </c>
      <c r="C25" s="100"/>
      <c r="D25" s="100"/>
      <c r="E25" s="41" t="e">
        <f t="shared" si="0"/>
        <v>#N/A</v>
      </c>
      <c r="F25" s="38" t="e">
        <f t="shared" si="11"/>
        <v>#N/A</v>
      </c>
      <c r="G25" s="42" t="e">
        <f t="shared" si="7"/>
        <v>#N/A</v>
      </c>
      <c r="H25" s="42" t="e">
        <f t="shared" si="7"/>
        <v>#N/A</v>
      </c>
      <c r="I25" s="43" t="e">
        <f t="shared" si="3"/>
        <v>#N/A</v>
      </c>
      <c r="J25" s="33" t="e">
        <f t="shared" si="8"/>
        <v>#N/A</v>
      </c>
      <c r="K25" s="37"/>
      <c r="L25" s="37" t="e">
        <f t="shared" si="9"/>
        <v>#N/A</v>
      </c>
      <c r="M25" s="37" t="e">
        <f t="shared" si="10"/>
        <v>#N/A</v>
      </c>
      <c r="N25" s="37"/>
      <c r="O25" s="30"/>
      <c r="P25" s="30"/>
    </row>
    <row r="26" spans="1:16" x14ac:dyDescent="0.25">
      <c r="E26" s="23"/>
      <c r="F26" s="23"/>
      <c r="G26" s="23"/>
      <c r="H26" s="23"/>
      <c r="I26" s="16"/>
      <c r="J26" s="24"/>
    </row>
    <row r="27" spans="1:16" x14ac:dyDescent="0.25">
      <c r="B27" s="91" t="s">
        <v>371</v>
      </c>
      <c r="C27" s="67"/>
      <c r="D27" s="25"/>
    </row>
    <row r="28" spans="1:16" x14ac:dyDescent="0.25">
      <c r="B28" s="68"/>
      <c r="C28" s="68"/>
      <c r="D28" s="68"/>
      <c r="E28" s="68"/>
      <c r="F28" s="68"/>
      <c r="G28" s="68"/>
      <c r="H28" s="68"/>
      <c r="I28" s="68"/>
      <c r="J28" s="68"/>
    </row>
    <row r="29" spans="1:16" ht="9.9499999999999993" customHeight="1" x14ac:dyDescent="0.25">
      <c r="C29" s="69" t="s">
        <v>350</v>
      </c>
    </row>
    <row r="30" spans="1:16" ht="9.9499999999999993" customHeight="1" x14ac:dyDescent="0.25">
      <c r="C30" s="69" t="s">
        <v>349</v>
      </c>
      <c r="J30" s="70"/>
    </row>
  </sheetData>
  <sheetProtection password="ED55" sheet="1" objects="1" scenarios="1" selectLockedCells="1"/>
  <mergeCells count="14">
    <mergeCell ref="G13:I13"/>
    <mergeCell ref="C25:D2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0:D10"/>
    <mergeCell ref="G8:I8"/>
  </mergeCells>
  <conditionalFormatting sqref="E10:F10 E15:F25">
    <cfRule type="cellIs" dxfId="1" priority="2" operator="equal">
      <formula>0</formula>
    </cfRule>
  </conditionalFormatting>
  <conditionalFormatting sqref="G15:I25">
    <cfRule type="cellIs" dxfId="0" priority="1" operator="equal">
      <formula>0</formula>
    </cfRule>
  </conditionalFormatting>
  <pageMargins left="0.7" right="0.7" top="0.78740157499999996" bottom="0.78740157499999996" header="0.3" footer="0.3"/>
  <pageSetup paperSize="9" orientation="landscape" r:id="rId1"/>
  <ignoredErrors>
    <ignoredError sqref="G10:I10 E10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Basisdaten!$E$4:$E$163</xm:f>
          </x14:formula1>
          <xm:sqref>C5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B1:AQ164"/>
  <sheetViews>
    <sheetView zoomScale="85" zoomScaleNormal="85" workbookViewId="0"/>
  </sheetViews>
  <sheetFormatPr baseColWidth="10" defaultRowHeight="15" x14ac:dyDescent="0.25"/>
  <cols>
    <col min="1" max="1" width="2.7109375" style="2" customWidth="1"/>
    <col min="2" max="2" width="19.28515625" style="2" customWidth="1"/>
    <col min="3" max="3" width="5.7109375" style="2" bestFit="1" customWidth="1"/>
    <col min="4" max="4" width="5.5703125" style="2" bestFit="1" customWidth="1"/>
    <col min="5" max="6" width="11.42578125" style="4"/>
    <col min="7" max="7" width="8.28515625" style="4" customWidth="1"/>
    <col min="8" max="8" width="11.42578125" style="4"/>
    <col min="9" max="9" width="8.28515625" style="4" customWidth="1"/>
    <col min="10" max="10" width="11.42578125" style="4"/>
    <col min="11" max="11" width="8.28515625" style="4" customWidth="1"/>
    <col min="12" max="12" width="11.42578125" style="4"/>
    <col min="13" max="13" width="8.28515625" style="4" customWidth="1"/>
    <col min="14" max="14" width="11.42578125" style="4"/>
    <col min="15" max="15" width="8.28515625" style="4" customWidth="1"/>
    <col min="16" max="16" width="9.140625" style="4" bestFit="1" customWidth="1"/>
    <col min="17" max="17" width="8.28515625" style="4" customWidth="1"/>
    <col min="18" max="18" width="11.42578125" style="4"/>
    <col min="19" max="19" width="8.28515625" style="4" customWidth="1"/>
    <col min="20" max="20" width="11.42578125" style="4"/>
    <col min="21" max="21" width="8.28515625" style="4" customWidth="1"/>
    <col min="22" max="22" width="11.42578125" style="4"/>
    <col min="23" max="23" width="8.28515625" style="4" customWidth="1"/>
    <col min="24" max="24" width="11.42578125" style="4"/>
    <col min="25" max="25" width="8.28515625" style="4" customWidth="1"/>
    <col min="26" max="26" width="11.42578125" style="4"/>
    <col min="27" max="27" width="8.28515625" style="4" customWidth="1"/>
    <col min="28" max="28" width="11.42578125" style="4"/>
    <col min="29" max="16384" width="11.42578125" style="2"/>
  </cols>
  <sheetData>
    <row r="1" spans="2:43" x14ac:dyDescent="0.25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1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1">
        <v>32</v>
      </c>
      <c r="AH1" s="1">
        <v>33</v>
      </c>
      <c r="AI1" s="1">
        <v>34</v>
      </c>
      <c r="AJ1" s="1">
        <v>35</v>
      </c>
      <c r="AK1" s="1">
        <v>36</v>
      </c>
      <c r="AL1" s="1">
        <v>37</v>
      </c>
      <c r="AM1" s="1">
        <v>38</v>
      </c>
      <c r="AN1" s="1">
        <v>39</v>
      </c>
      <c r="AO1" s="1">
        <v>40</v>
      </c>
      <c r="AP1" s="1">
        <v>41</v>
      </c>
    </row>
    <row r="2" spans="2:43" x14ac:dyDescent="0.25">
      <c r="B2" s="3" t="s">
        <v>0</v>
      </c>
      <c r="C2" s="3" t="s">
        <v>305</v>
      </c>
      <c r="D2" s="3" t="s">
        <v>306</v>
      </c>
      <c r="E2" s="26" t="s">
        <v>20</v>
      </c>
      <c r="F2" s="26">
        <v>321</v>
      </c>
      <c r="G2" s="114" t="s">
        <v>1</v>
      </c>
      <c r="H2" s="114"/>
      <c r="I2" s="114" t="s">
        <v>2</v>
      </c>
      <c r="J2" s="114"/>
      <c r="K2" s="114" t="s">
        <v>3</v>
      </c>
      <c r="L2" s="114"/>
      <c r="M2" s="114" t="s">
        <v>4</v>
      </c>
      <c r="N2" s="114"/>
      <c r="O2" s="114" t="s">
        <v>5</v>
      </c>
      <c r="P2" s="114"/>
      <c r="Q2" s="114" t="s">
        <v>6</v>
      </c>
      <c r="R2" s="114"/>
      <c r="S2" s="114" t="s">
        <v>7</v>
      </c>
      <c r="T2" s="114"/>
      <c r="U2" s="114" t="s">
        <v>8</v>
      </c>
      <c r="V2" s="114"/>
      <c r="W2" s="114" t="s">
        <v>24</v>
      </c>
      <c r="X2" s="114"/>
      <c r="Y2" s="114" t="s">
        <v>25</v>
      </c>
      <c r="Z2" s="114"/>
      <c r="AA2" s="114" t="s">
        <v>26</v>
      </c>
      <c r="AB2" s="114"/>
      <c r="AC2" s="4"/>
      <c r="AD2" s="115" t="s">
        <v>23</v>
      </c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7"/>
    </row>
    <row r="3" spans="2:43" x14ac:dyDescent="0.25">
      <c r="G3" s="4" t="s">
        <v>0</v>
      </c>
      <c r="H3" s="4" t="s">
        <v>22</v>
      </c>
      <c r="I3" s="4" t="s">
        <v>0</v>
      </c>
      <c r="J3" s="4" t="s">
        <v>22</v>
      </c>
      <c r="K3" s="4" t="s">
        <v>0</v>
      </c>
      <c r="L3" s="4" t="s">
        <v>22</v>
      </c>
      <c r="M3" s="4" t="s">
        <v>0</v>
      </c>
      <c r="N3" s="4" t="s">
        <v>22</v>
      </c>
      <c r="O3" s="4" t="s">
        <v>0</v>
      </c>
      <c r="P3" s="4" t="s">
        <v>22</v>
      </c>
      <c r="Q3" s="4" t="s">
        <v>0</v>
      </c>
      <c r="R3" s="4" t="s">
        <v>22</v>
      </c>
      <c r="S3" s="4" t="s">
        <v>0</v>
      </c>
      <c r="T3" s="4" t="s">
        <v>22</v>
      </c>
      <c r="U3" s="4" t="s">
        <v>0</v>
      </c>
      <c r="V3" s="4" t="s">
        <v>22</v>
      </c>
      <c r="W3" s="4" t="s">
        <v>0</v>
      </c>
      <c r="X3" s="4" t="s">
        <v>22</v>
      </c>
      <c r="Y3" s="4" t="s">
        <v>0</v>
      </c>
      <c r="Z3" s="4" t="s">
        <v>22</v>
      </c>
      <c r="AA3" s="4" t="s">
        <v>0</v>
      </c>
      <c r="AB3" s="4" t="s">
        <v>22</v>
      </c>
      <c r="AC3" s="2" t="s">
        <v>21</v>
      </c>
      <c r="AD3" s="5">
        <v>321</v>
      </c>
      <c r="AE3" s="6" t="s">
        <v>9</v>
      </c>
      <c r="AF3" s="6" t="s">
        <v>10</v>
      </c>
      <c r="AG3" s="6" t="s">
        <v>11</v>
      </c>
      <c r="AH3" s="6" t="s">
        <v>12</v>
      </c>
      <c r="AI3" s="6" t="s">
        <v>13</v>
      </c>
      <c r="AJ3" s="6" t="s">
        <v>14</v>
      </c>
      <c r="AK3" s="6" t="s">
        <v>15</v>
      </c>
      <c r="AL3" s="6" t="s">
        <v>16</v>
      </c>
      <c r="AP3" s="7" t="s">
        <v>21</v>
      </c>
    </row>
    <row r="4" spans="2:43" x14ac:dyDescent="0.25">
      <c r="B4" s="8" t="s">
        <v>17</v>
      </c>
      <c r="C4" s="19">
        <v>1</v>
      </c>
      <c r="D4" s="19">
        <v>1</v>
      </c>
      <c r="E4" s="17" t="s">
        <v>311</v>
      </c>
      <c r="F4" s="9">
        <v>10</v>
      </c>
      <c r="G4" s="10" t="str">
        <f>$G$2</f>
        <v>330-10</v>
      </c>
      <c r="H4" s="11">
        <v>0.125</v>
      </c>
      <c r="I4" s="10" t="str">
        <f>$I$2</f>
        <v>330-30</v>
      </c>
      <c r="J4" s="11"/>
      <c r="K4" s="10" t="str">
        <f>$K$2</f>
        <v>330-32</v>
      </c>
      <c r="L4" s="11"/>
      <c r="M4" s="10" t="str">
        <f>$M$2</f>
        <v>330-50</v>
      </c>
      <c r="N4" s="11"/>
      <c r="O4" s="10" t="str">
        <f>$O$2</f>
        <v>330-60</v>
      </c>
      <c r="P4" s="11"/>
      <c r="Q4" s="10" t="str">
        <f>$Q$2</f>
        <v>330-81</v>
      </c>
      <c r="R4" s="11"/>
      <c r="S4" s="10" t="str">
        <f>$S$2</f>
        <v>330-82</v>
      </c>
      <c r="T4" s="11"/>
      <c r="U4" s="10" t="str">
        <f>$U$2</f>
        <v>330-99</v>
      </c>
      <c r="V4" s="11"/>
      <c r="W4" s="10" t="str">
        <f>$W$2</f>
        <v>Option 1</v>
      </c>
      <c r="X4" s="11"/>
      <c r="Y4" s="10" t="str">
        <f>$Y$2</f>
        <v>Option 2</v>
      </c>
      <c r="Z4" s="11"/>
      <c r="AA4" s="10" t="str">
        <f>$AA$2</f>
        <v>Option 3</v>
      </c>
      <c r="AB4" s="11"/>
      <c r="AC4" s="12">
        <f>F4+H4+J4+L4+N4+P4+R4+T4+V4+X4+Z4+AB4</f>
        <v>10.125</v>
      </c>
      <c r="AD4" s="13">
        <f t="shared" ref="AD4" si="0">IF(ISERROR(F4/$AC4),"",(F4/$AC4))</f>
        <v>0.98765432098765427</v>
      </c>
      <c r="AE4" s="14">
        <f>IF(ISERROR(H4/$AC4),"",(H4/$AC4))</f>
        <v>1.2345679012345678E-2</v>
      </c>
      <c r="AF4" s="14">
        <f>IF(ISERROR(J4/$AC4),"",(J4/$AC4))</f>
        <v>0</v>
      </c>
      <c r="AG4" s="14">
        <f>IF(ISERROR(L4/$AC4),"",(L4/$AC4))</f>
        <v>0</v>
      </c>
      <c r="AH4" s="14">
        <f>IF(ISERROR(N4/$AC4),"",(N4/$AC4))</f>
        <v>0</v>
      </c>
      <c r="AI4" s="14">
        <f>IF(ISERROR(P4/$AC4),"",(P4/$AC4))</f>
        <v>0</v>
      </c>
      <c r="AJ4" s="14">
        <f>IF(ISERROR(R4/$AC4),"",(R4/$AC4))</f>
        <v>0</v>
      </c>
      <c r="AK4" s="14">
        <f>IF(ISERROR(T4/$AC4),"",(T4/$AC4))</f>
        <v>0</v>
      </c>
      <c r="AL4" s="14">
        <f>IF(ISERROR(V4/$AC4),"",(V4/$AC4))</f>
        <v>0</v>
      </c>
      <c r="AM4" s="14">
        <f>IF(ISERROR(X4/$AC4),"",(X4/$AC4))</f>
        <v>0</v>
      </c>
      <c r="AN4" s="14">
        <f>IF(ISERROR(Z4/$AC4),"",(Z4/$AC4))</f>
        <v>0</v>
      </c>
      <c r="AO4" s="14">
        <f>IF(ISERROR(AB4/$AC4),"",(AB4/$AC4))</f>
        <v>0</v>
      </c>
      <c r="AP4" s="15">
        <f>SUM(AD4:AO4)</f>
        <v>1</v>
      </c>
      <c r="AQ4" s="2" t="str">
        <f>B4</f>
        <v>corn</v>
      </c>
    </row>
    <row r="5" spans="2:43" x14ac:dyDescent="0.25">
      <c r="B5" s="8" t="s">
        <v>18</v>
      </c>
      <c r="C5" s="19">
        <v>1</v>
      </c>
      <c r="D5" s="19">
        <v>2</v>
      </c>
      <c r="E5" s="17" t="s">
        <v>312</v>
      </c>
      <c r="F5" s="9">
        <v>10</v>
      </c>
      <c r="G5" s="10" t="str">
        <f t="shared" ref="G5:G68" si="1">$G$2</f>
        <v>330-10</v>
      </c>
      <c r="H5" s="11">
        <v>0.25</v>
      </c>
      <c r="I5" s="10" t="str">
        <f t="shared" ref="I5:I68" si="2">$I$2</f>
        <v>330-30</v>
      </c>
      <c r="J5" s="11"/>
      <c r="K5" s="10" t="str">
        <f t="shared" ref="K5:K68" si="3">$K$2</f>
        <v>330-32</v>
      </c>
      <c r="L5" s="11"/>
      <c r="M5" s="10" t="str">
        <f t="shared" ref="M5:M68" si="4">$M$2</f>
        <v>330-50</v>
      </c>
      <c r="N5" s="11"/>
      <c r="O5" s="10" t="str">
        <f t="shared" ref="O5:O68" si="5">$O$2</f>
        <v>330-60</v>
      </c>
      <c r="P5" s="11"/>
      <c r="Q5" s="10" t="str">
        <f t="shared" ref="Q5:Q68" si="6">$Q$2</f>
        <v>330-81</v>
      </c>
      <c r="R5" s="11"/>
      <c r="S5" s="10" t="str">
        <f t="shared" ref="S5:S68" si="7">$S$2</f>
        <v>330-82</v>
      </c>
      <c r="T5" s="11"/>
      <c r="U5" s="10" t="str">
        <f t="shared" ref="U5:U68" si="8">$U$2</f>
        <v>330-99</v>
      </c>
      <c r="V5" s="11"/>
      <c r="W5" s="10" t="str">
        <f t="shared" ref="W5:W68" si="9">$W$2</f>
        <v>Option 1</v>
      </c>
      <c r="X5" s="11"/>
      <c r="Y5" s="10" t="str">
        <f t="shared" ref="Y5:Y68" si="10">$Y$2</f>
        <v>Option 2</v>
      </c>
      <c r="Z5" s="11"/>
      <c r="AA5" s="10" t="str">
        <f t="shared" ref="AA5:AA68" si="11">$AA$2</f>
        <v>Option 3</v>
      </c>
      <c r="AB5" s="11"/>
      <c r="AC5" s="12">
        <f t="shared" ref="AC5:AC6" si="12">F5+H5+J5+L5+N5+P5+R5+T5+V5+X5+Z5+AB5</f>
        <v>10.25</v>
      </c>
      <c r="AD5" s="13">
        <f t="shared" ref="AD5:AD67" si="13">IF(ISERROR(F5/$AC5),"",(F5/$AC5))</f>
        <v>0.97560975609756095</v>
      </c>
      <c r="AE5" s="14">
        <f t="shared" ref="AE5:AE67" si="14">IF(ISERROR(H5/$AC5),"",(H5/$AC5))</f>
        <v>2.4390243902439025E-2</v>
      </c>
      <c r="AF5" s="14">
        <f t="shared" ref="AF5:AF67" si="15">IF(ISERROR(J5/$AC5),"",(J5/$AC5))</f>
        <v>0</v>
      </c>
      <c r="AG5" s="14">
        <f t="shared" ref="AG5:AG67" si="16">IF(ISERROR(L5/$AC5),"",(L5/$AC5))</f>
        <v>0</v>
      </c>
      <c r="AH5" s="14">
        <f t="shared" ref="AH5:AH67" si="17">IF(ISERROR(N5/$AC5),"",(N5/$AC5))</f>
        <v>0</v>
      </c>
      <c r="AI5" s="14">
        <f t="shared" ref="AI5:AI67" si="18">IF(ISERROR(P5/$AC5),"",(P5/$AC5))</f>
        <v>0</v>
      </c>
      <c r="AJ5" s="14">
        <f t="shared" ref="AJ5:AJ67" si="19">IF(ISERROR(R5/$AC5),"",(R5/$AC5))</f>
        <v>0</v>
      </c>
      <c r="AK5" s="14">
        <f t="shared" ref="AK5:AK67" si="20">IF(ISERROR(T5/$AC5),"",(T5/$AC5))</f>
        <v>0</v>
      </c>
      <c r="AL5" s="14">
        <f t="shared" ref="AL5:AL67" si="21">IF(ISERROR(V5/$AC5),"",(V5/$AC5))</f>
        <v>0</v>
      </c>
      <c r="AM5" s="14">
        <f t="shared" ref="AM5:AM67" si="22">IF(ISERROR(X5/$AC5),"",(X5/$AC5))</f>
        <v>0</v>
      </c>
      <c r="AN5" s="14">
        <f t="shared" ref="AN5:AN67" si="23">IF(ISERROR(Z5/$AC5),"",(Z5/$AC5))</f>
        <v>0</v>
      </c>
      <c r="AO5" s="14">
        <f t="shared" ref="AO5:AO67" si="24">IF(ISERROR(AB5/$AC5),"",(AB5/$AC5))</f>
        <v>0</v>
      </c>
      <c r="AP5" s="15">
        <f t="shared" ref="AP5:AP68" si="25">SUM(AD5:AO5)</f>
        <v>1</v>
      </c>
      <c r="AQ5" s="2" t="str">
        <f t="shared" ref="AQ5:AQ68" si="26">B5</f>
        <v>straw</v>
      </c>
    </row>
    <row r="6" spans="2:43" x14ac:dyDescent="0.25">
      <c r="B6" s="8" t="s">
        <v>19</v>
      </c>
      <c r="C6" s="19">
        <v>1</v>
      </c>
      <c r="D6" s="19">
        <v>3</v>
      </c>
      <c r="E6" s="17" t="s">
        <v>310</v>
      </c>
      <c r="F6" s="9">
        <v>10</v>
      </c>
      <c r="G6" s="10" t="str">
        <f t="shared" si="1"/>
        <v>330-10</v>
      </c>
      <c r="H6" s="11">
        <v>0.5</v>
      </c>
      <c r="I6" s="10" t="str">
        <f t="shared" si="2"/>
        <v>330-30</v>
      </c>
      <c r="J6" s="11"/>
      <c r="K6" s="10" t="str">
        <f t="shared" si="3"/>
        <v>330-32</v>
      </c>
      <c r="L6" s="11"/>
      <c r="M6" s="10" t="str">
        <f t="shared" si="4"/>
        <v>330-50</v>
      </c>
      <c r="N6" s="11"/>
      <c r="O6" s="10" t="str">
        <f t="shared" si="5"/>
        <v>330-60</v>
      </c>
      <c r="P6" s="11"/>
      <c r="Q6" s="10" t="str">
        <f t="shared" si="6"/>
        <v>330-81</v>
      </c>
      <c r="R6" s="11"/>
      <c r="S6" s="10" t="str">
        <f t="shared" si="7"/>
        <v>330-82</v>
      </c>
      <c r="T6" s="11"/>
      <c r="U6" s="10" t="str">
        <f t="shared" si="8"/>
        <v>330-99</v>
      </c>
      <c r="V6" s="11"/>
      <c r="W6" s="10" t="str">
        <f t="shared" si="9"/>
        <v>Option 1</v>
      </c>
      <c r="X6" s="11"/>
      <c r="Y6" s="10" t="str">
        <f t="shared" si="10"/>
        <v>Option 2</v>
      </c>
      <c r="Z6" s="11"/>
      <c r="AA6" s="10" t="str">
        <f t="shared" si="11"/>
        <v>Option 3</v>
      </c>
      <c r="AB6" s="11"/>
      <c r="AC6" s="12">
        <f t="shared" si="12"/>
        <v>10.5</v>
      </c>
      <c r="AD6" s="13">
        <f t="shared" si="13"/>
        <v>0.95238095238095233</v>
      </c>
      <c r="AE6" s="14">
        <f t="shared" si="14"/>
        <v>4.7619047619047616E-2</v>
      </c>
      <c r="AF6" s="14">
        <f t="shared" si="15"/>
        <v>0</v>
      </c>
      <c r="AG6" s="14">
        <f t="shared" si="16"/>
        <v>0</v>
      </c>
      <c r="AH6" s="14">
        <f t="shared" si="17"/>
        <v>0</v>
      </c>
      <c r="AI6" s="14">
        <f t="shared" si="18"/>
        <v>0</v>
      </c>
      <c r="AJ6" s="14">
        <f t="shared" si="19"/>
        <v>0</v>
      </c>
      <c r="AK6" s="14">
        <f t="shared" si="20"/>
        <v>0</v>
      </c>
      <c r="AL6" s="14">
        <f t="shared" si="21"/>
        <v>0</v>
      </c>
      <c r="AM6" s="14">
        <f t="shared" si="22"/>
        <v>0</v>
      </c>
      <c r="AN6" s="14">
        <f t="shared" si="23"/>
        <v>0</v>
      </c>
      <c r="AO6" s="14">
        <f t="shared" si="24"/>
        <v>0</v>
      </c>
      <c r="AP6" s="15">
        <f t="shared" si="25"/>
        <v>1</v>
      </c>
      <c r="AQ6" s="2" t="str">
        <f t="shared" si="26"/>
        <v>almond</v>
      </c>
    </row>
    <row r="7" spans="2:43" x14ac:dyDescent="0.25">
      <c r="B7" s="8" t="s">
        <v>83</v>
      </c>
      <c r="C7" s="19">
        <v>1</v>
      </c>
      <c r="D7" s="19">
        <v>4</v>
      </c>
      <c r="E7" s="17" t="s">
        <v>313</v>
      </c>
      <c r="F7" s="9">
        <v>10</v>
      </c>
      <c r="G7" s="10" t="str">
        <f t="shared" si="1"/>
        <v>330-10</v>
      </c>
      <c r="H7" s="11">
        <v>1</v>
      </c>
      <c r="I7" s="10" t="str">
        <f t="shared" si="2"/>
        <v>330-30</v>
      </c>
      <c r="J7" s="11"/>
      <c r="K7" s="10" t="str">
        <f t="shared" si="3"/>
        <v>330-32</v>
      </c>
      <c r="L7" s="11"/>
      <c r="M7" s="10" t="str">
        <f t="shared" si="4"/>
        <v>330-50</v>
      </c>
      <c r="N7" s="11"/>
      <c r="O7" s="10" t="str">
        <f t="shared" si="5"/>
        <v>330-60</v>
      </c>
      <c r="P7" s="11"/>
      <c r="Q7" s="10" t="str">
        <f t="shared" si="6"/>
        <v>330-81</v>
      </c>
      <c r="R7" s="11"/>
      <c r="S7" s="10" t="str">
        <f t="shared" si="7"/>
        <v>330-82</v>
      </c>
      <c r="T7" s="11"/>
      <c r="U7" s="10" t="str">
        <f t="shared" si="8"/>
        <v>330-99</v>
      </c>
      <c r="V7" s="11"/>
      <c r="W7" s="10" t="str">
        <f t="shared" si="9"/>
        <v>Option 1</v>
      </c>
      <c r="X7" s="11"/>
      <c r="Y7" s="10" t="str">
        <f t="shared" si="10"/>
        <v>Option 2</v>
      </c>
      <c r="Z7" s="11"/>
      <c r="AA7" s="10" t="str">
        <f t="shared" si="11"/>
        <v>Option 3</v>
      </c>
      <c r="AB7" s="11"/>
      <c r="AC7" s="12">
        <f t="shared" ref="AC7:AC70" si="27">F7+H7+J7+L7+N7+P7+R7+T7+V7+X7+Z7+AB7</f>
        <v>11</v>
      </c>
      <c r="AD7" s="13">
        <f t="shared" si="13"/>
        <v>0.90909090909090906</v>
      </c>
      <c r="AE7" s="14">
        <f t="shared" si="14"/>
        <v>9.0909090909090912E-2</v>
      </c>
      <c r="AF7" s="14">
        <f t="shared" si="15"/>
        <v>0</v>
      </c>
      <c r="AG7" s="14">
        <f t="shared" si="16"/>
        <v>0</v>
      </c>
      <c r="AH7" s="14">
        <f t="shared" si="17"/>
        <v>0</v>
      </c>
      <c r="AI7" s="14">
        <f t="shared" si="18"/>
        <v>0</v>
      </c>
      <c r="AJ7" s="14">
        <f t="shared" si="19"/>
        <v>0</v>
      </c>
      <c r="AK7" s="14">
        <f t="shared" si="20"/>
        <v>0</v>
      </c>
      <c r="AL7" s="14">
        <f t="shared" si="21"/>
        <v>0</v>
      </c>
      <c r="AM7" s="14">
        <f t="shared" si="22"/>
        <v>0</v>
      </c>
      <c r="AN7" s="14">
        <f t="shared" si="23"/>
        <v>0</v>
      </c>
      <c r="AO7" s="14">
        <f t="shared" si="24"/>
        <v>0</v>
      </c>
      <c r="AP7" s="15">
        <f t="shared" si="25"/>
        <v>1</v>
      </c>
      <c r="AQ7" s="2" t="str">
        <f t="shared" si="26"/>
        <v>oro</v>
      </c>
    </row>
    <row r="8" spans="2:43" x14ac:dyDescent="0.25">
      <c r="B8" s="8" t="s">
        <v>84</v>
      </c>
      <c r="C8" s="19">
        <v>1</v>
      </c>
      <c r="D8" s="19">
        <v>5</v>
      </c>
      <c r="E8" s="17" t="s">
        <v>308</v>
      </c>
      <c r="F8" s="9">
        <v>10</v>
      </c>
      <c r="G8" s="10" t="str">
        <f t="shared" si="1"/>
        <v>330-10</v>
      </c>
      <c r="H8" s="11">
        <v>1.5</v>
      </c>
      <c r="I8" s="10" t="str">
        <f t="shared" si="2"/>
        <v>330-30</v>
      </c>
      <c r="J8" s="11"/>
      <c r="K8" s="10" t="str">
        <f t="shared" si="3"/>
        <v>330-32</v>
      </c>
      <c r="L8" s="11"/>
      <c r="M8" s="10" t="str">
        <f t="shared" si="4"/>
        <v>330-50</v>
      </c>
      <c r="N8" s="11"/>
      <c r="O8" s="10" t="str">
        <f t="shared" si="5"/>
        <v>330-60</v>
      </c>
      <c r="P8" s="11"/>
      <c r="Q8" s="10" t="str">
        <f t="shared" si="6"/>
        <v>330-81</v>
      </c>
      <c r="R8" s="11"/>
      <c r="S8" s="10" t="str">
        <f t="shared" si="7"/>
        <v>330-82</v>
      </c>
      <c r="T8" s="11"/>
      <c r="U8" s="10" t="str">
        <f t="shared" si="8"/>
        <v>330-99</v>
      </c>
      <c r="V8" s="11"/>
      <c r="W8" s="10" t="str">
        <f t="shared" si="9"/>
        <v>Option 1</v>
      </c>
      <c r="X8" s="11"/>
      <c r="Y8" s="10" t="str">
        <f t="shared" si="10"/>
        <v>Option 2</v>
      </c>
      <c r="Z8" s="11"/>
      <c r="AA8" s="10" t="str">
        <f t="shared" si="11"/>
        <v>Option 3</v>
      </c>
      <c r="AB8" s="11"/>
      <c r="AC8" s="12">
        <f t="shared" si="27"/>
        <v>11.5</v>
      </c>
      <c r="AD8" s="13">
        <f t="shared" si="13"/>
        <v>0.86956521739130432</v>
      </c>
      <c r="AE8" s="14">
        <f t="shared" si="14"/>
        <v>0.13043478260869565</v>
      </c>
      <c r="AF8" s="14">
        <f t="shared" si="15"/>
        <v>0</v>
      </c>
      <c r="AG8" s="14">
        <f t="shared" si="16"/>
        <v>0</v>
      </c>
      <c r="AH8" s="14">
        <f t="shared" si="17"/>
        <v>0</v>
      </c>
      <c r="AI8" s="14">
        <f t="shared" si="18"/>
        <v>0</v>
      </c>
      <c r="AJ8" s="14">
        <f t="shared" si="19"/>
        <v>0</v>
      </c>
      <c r="AK8" s="14">
        <f t="shared" si="20"/>
        <v>0</v>
      </c>
      <c r="AL8" s="14">
        <f t="shared" si="21"/>
        <v>0</v>
      </c>
      <c r="AM8" s="14">
        <f t="shared" si="22"/>
        <v>0</v>
      </c>
      <c r="AN8" s="14">
        <f t="shared" si="23"/>
        <v>0</v>
      </c>
      <c r="AO8" s="14">
        <f t="shared" si="24"/>
        <v>0</v>
      </c>
      <c r="AP8" s="15">
        <f t="shared" si="25"/>
        <v>1</v>
      </c>
      <c r="AQ8" s="2" t="str">
        <f t="shared" si="26"/>
        <v>pineaple</v>
      </c>
    </row>
    <row r="9" spans="2:43" x14ac:dyDescent="0.25">
      <c r="B9" s="8" t="s">
        <v>85</v>
      </c>
      <c r="C9" s="19">
        <v>1</v>
      </c>
      <c r="D9" s="19">
        <v>6</v>
      </c>
      <c r="E9" s="17" t="s">
        <v>309</v>
      </c>
      <c r="F9" s="9">
        <v>10</v>
      </c>
      <c r="G9" s="10" t="str">
        <f t="shared" si="1"/>
        <v>330-10</v>
      </c>
      <c r="H9" s="11">
        <v>2.5</v>
      </c>
      <c r="I9" s="10" t="str">
        <f t="shared" si="2"/>
        <v>330-30</v>
      </c>
      <c r="J9" s="11"/>
      <c r="K9" s="10" t="str">
        <f t="shared" si="3"/>
        <v>330-32</v>
      </c>
      <c r="L9" s="11"/>
      <c r="M9" s="10" t="str">
        <f t="shared" si="4"/>
        <v>330-50</v>
      </c>
      <c r="N9" s="11"/>
      <c r="O9" s="10" t="str">
        <f t="shared" si="5"/>
        <v>330-60</v>
      </c>
      <c r="P9" s="11"/>
      <c r="Q9" s="10" t="str">
        <f t="shared" si="6"/>
        <v>330-81</v>
      </c>
      <c r="R9" s="11"/>
      <c r="S9" s="10" t="str">
        <f t="shared" si="7"/>
        <v>330-82</v>
      </c>
      <c r="T9" s="11"/>
      <c r="U9" s="10" t="str">
        <f t="shared" si="8"/>
        <v>330-99</v>
      </c>
      <c r="V9" s="11"/>
      <c r="W9" s="10" t="str">
        <f t="shared" si="9"/>
        <v>Option 1</v>
      </c>
      <c r="X9" s="11"/>
      <c r="Y9" s="10" t="str">
        <f t="shared" si="10"/>
        <v>Option 2</v>
      </c>
      <c r="Z9" s="11"/>
      <c r="AA9" s="10" t="str">
        <f t="shared" si="11"/>
        <v>Option 3</v>
      </c>
      <c r="AB9" s="11"/>
      <c r="AC9" s="12">
        <f t="shared" si="27"/>
        <v>12.5</v>
      </c>
      <c r="AD9" s="13">
        <f t="shared" si="13"/>
        <v>0.8</v>
      </c>
      <c r="AE9" s="14">
        <f t="shared" si="14"/>
        <v>0.2</v>
      </c>
      <c r="AF9" s="14">
        <f t="shared" si="15"/>
        <v>0</v>
      </c>
      <c r="AG9" s="14">
        <f t="shared" si="16"/>
        <v>0</v>
      </c>
      <c r="AH9" s="14">
        <f t="shared" si="17"/>
        <v>0</v>
      </c>
      <c r="AI9" s="14">
        <f t="shared" si="18"/>
        <v>0</v>
      </c>
      <c r="AJ9" s="14">
        <f t="shared" si="19"/>
        <v>0</v>
      </c>
      <c r="AK9" s="14">
        <f t="shared" si="20"/>
        <v>0</v>
      </c>
      <c r="AL9" s="14">
        <f t="shared" si="21"/>
        <v>0</v>
      </c>
      <c r="AM9" s="14">
        <f t="shared" si="22"/>
        <v>0</v>
      </c>
      <c r="AN9" s="14">
        <f t="shared" si="23"/>
        <v>0</v>
      </c>
      <c r="AO9" s="14">
        <f t="shared" si="24"/>
        <v>0</v>
      </c>
      <c r="AP9" s="15">
        <f t="shared" si="25"/>
        <v>1</v>
      </c>
      <c r="AQ9" s="2" t="str">
        <f t="shared" si="26"/>
        <v>honey</v>
      </c>
    </row>
    <row r="10" spans="2:43" x14ac:dyDescent="0.25">
      <c r="B10" s="8" t="s">
        <v>86</v>
      </c>
      <c r="C10" s="19">
        <v>1</v>
      </c>
      <c r="D10" s="19">
        <v>7</v>
      </c>
      <c r="E10" s="17" t="s">
        <v>314</v>
      </c>
      <c r="F10" s="9">
        <v>10</v>
      </c>
      <c r="G10" s="10" t="str">
        <f t="shared" si="1"/>
        <v>330-10</v>
      </c>
      <c r="H10" s="11">
        <v>5</v>
      </c>
      <c r="I10" s="10" t="str">
        <f t="shared" si="2"/>
        <v>330-30</v>
      </c>
      <c r="J10" s="11"/>
      <c r="K10" s="10" t="str">
        <f t="shared" si="3"/>
        <v>330-32</v>
      </c>
      <c r="L10" s="11"/>
      <c r="M10" s="10" t="str">
        <f t="shared" si="4"/>
        <v>330-50</v>
      </c>
      <c r="N10" s="11"/>
      <c r="O10" s="10" t="str">
        <f t="shared" si="5"/>
        <v>330-60</v>
      </c>
      <c r="P10" s="11"/>
      <c r="Q10" s="10" t="str">
        <f t="shared" si="6"/>
        <v>330-81</v>
      </c>
      <c r="R10" s="11"/>
      <c r="S10" s="10" t="str">
        <f t="shared" si="7"/>
        <v>330-82</v>
      </c>
      <c r="T10" s="11"/>
      <c r="U10" s="10" t="str">
        <f t="shared" si="8"/>
        <v>330-99</v>
      </c>
      <c r="V10" s="11"/>
      <c r="W10" s="10" t="str">
        <f t="shared" si="9"/>
        <v>Option 1</v>
      </c>
      <c r="X10" s="11"/>
      <c r="Y10" s="10" t="str">
        <f t="shared" si="10"/>
        <v>Option 2</v>
      </c>
      <c r="Z10" s="11"/>
      <c r="AA10" s="10" t="str">
        <f t="shared" si="11"/>
        <v>Option 3</v>
      </c>
      <c r="AB10" s="11"/>
      <c r="AC10" s="12">
        <f t="shared" si="27"/>
        <v>15</v>
      </c>
      <c r="AD10" s="13">
        <f t="shared" si="13"/>
        <v>0.66666666666666663</v>
      </c>
      <c r="AE10" s="14">
        <f t="shared" si="14"/>
        <v>0.33333333333333331</v>
      </c>
      <c r="AF10" s="14">
        <f t="shared" si="15"/>
        <v>0</v>
      </c>
      <c r="AG10" s="14">
        <f t="shared" si="16"/>
        <v>0</v>
      </c>
      <c r="AH10" s="14">
        <f t="shared" si="17"/>
        <v>0</v>
      </c>
      <c r="AI10" s="14">
        <f t="shared" si="18"/>
        <v>0</v>
      </c>
      <c r="AJ10" s="14">
        <f t="shared" si="19"/>
        <v>0</v>
      </c>
      <c r="AK10" s="14">
        <f t="shared" si="20"/>
        <v>0</v>
      </c>
      <c r="AL10" s="14">
        <f t="shared" si="21"/>
        <v>0</v>
      </c>
      <c r="AM10" s="14">
        <f t="shared" si="22"/>
        <v>0</v>
      </c>
      <c r="AN10" s="14">
        <f t="shared" si="23"/>
        <v>0</v>
      </c>
      <c r="AO10" s="14">
        <f t="shared" si="24"/>
        <v>0</v>
      </c>
      <c r="AP10" s="15">
        <f t="shared" si="25"/>
        <v>1</v>
      </c>
      <c r="AQ10" s="2" t="str">
        <f t="shared" si="26"/>
        <v>maize</v>
      </c>
    </row>
    <row r="11" spans="2:43" x14ac:dyDescent="0.25">
      <c r="B11" s="8" t="s">
        <v>87</v>
      </c>
      <c r="C11" s="19">
        <v>1</v>
      </c>
      <c r="D11" s="19">
        <v>8</v>
      </c>
      <c r="E11" s="17" t="s">
        <v>315</v>
      </c>
      <c r="F11" s="9"/>
      <c r="G11" s="10" t="str">
        <f t="shared" si="1"/>
        <v>330-10</v>
      </c>
      <c r="H11" s="11">
        <v>1</v>
      </c>
      <c r="I11" s="10" t="str">
        <f t="shared" si="2"/>
        <v>330-30</v>
      </c>
      <c r="J11" s="11"/>
      <c r="K11" s="10" t="str">
        <f t="shared" si="3"/>
        <v>330-32</v>
      </c>
      <c r="L11" s="11"/>
      <c r="M11" s="10" t="str">
        <f t="shared" si="4"/>
        <v>330-50</v>
      </c>
      <c r="N11" s="11"/>
      <c r="O11" s="10" t="str">
        <f t="shared" si="5"/>
        <v>330-60</v>
      </c>
      <c r="P11" s="11"/>
      <c r="Q11" s="10" t="str">
        <f t="shared" si="6"/>
        <v>330-81</v>
      </c>
      <c r="R11" s="11"/>
      <c r="S11" s="10" t="str">
        <f t="shared" si="7"/>
        <v>330-82</v>
      </c>
      <c r="T11" s="11"/>
      <c r="U11" s="10" t="str">
        <f t="shared" si="8"/>
        <v>330-99</v>
      </c>
      <c r="V11" s="11"/>
      <c r="W11" s="10" t="str">
        <f t="shared" si="9"/>
        <v>Option 1</v>
      </c>
      <c r="X11" s="11"/>
      <c r="Y11" s="10" t="str">
        <f t="shared" si="10"/>
        <v>Option 2</v>
      </c>
      <c r="Z11" s="11"/>
      <c r="AA11" s="10" t="str">
        <f t="shared" si="11"/>
        <v>Option 3</v>
      </c>
      <c r="AB11" s="11"/>
      <c r="AC11" s="12">
        <f t="shared" si="27"/>
        <v>1</v>
      </c>
      <c r="AD11" s="13">
        <f t="shared" si="13"/>
        <v>0</v>
      </c>
      <c r="AE11" s="14">
        <f t="shared" si="14"/>
        <v>1</v>
      </c>
      <c r="AF11" s="14">
        <f t="shared" si="15"/>
        <v>0</v>
      </c>
      <c r="AG11" s="14">
        <f t="shared" si="16"/>
        <v>0</v>
      </c>
      <c r="AH11" s="14">
        <f t="shared" si="17"/>
        <v>0</v>
      </c>
      <c r="AI11" s="14">
        <f t="shared" si="18"/>
        <v>0</v>
      </c>
      <c r="AJ11" s="14">
        <f t="shared" si="19"/>
        <v>0</v>
      </c>
      <c r="AK11" s="14">
        <f t="shared" si="20"/>
        <v>0</v>
      </c>
      <c r="AL11" s="14">
        <f t="shared" si="21"/>
        <v>0</v>
      </c>
      <c r="AM11" s="14">
        <f t="shared" si="22"/>
        <v>0</v>
      </c>
      <c r="AN11" s="14">
        <f t="shared" si="23"/>
        <v>0</v>
      </c>
      <c r="AO11" s="14">
        <f t="shared" si="24"/>
        <v>0</v>
      </c>
      <c r="AP11" s="15">
        <f t="shared" si="25"/>
        <v>1</v>
      </c>
      <c r="AQ11" s="2" t="str">
        <f t="shared" si="26"/>
        <v>mango</v>
      </c>
    </row>
    <row r="12" spans="2:43" x14ac:dyDescent="0.25">
      <c r="B12" s="8" t="s">
        <v>88</v>
      </c>
      <c r="C12" s="19">
        <v>1</v>
      </c>
      <c r="D12" s="19">
        <v>9</v>
      </c>
      <c r="E12" s="17" t="s">
        <v>27</v>
      </c>
      <c r="F12" s="9">
        <v>10</v>
      </c>
      <c r="G12" s="10" t="str">
        <f t="shared" si="1"/>
        <v>330-10</v>
      </c>
      <c r="H12" s="11"/>
      <c r="I12" s="10" t="str">
        <f t="shared" si="2"/>
        <v>330-30</v>
      </c>
      <c r="J12" s="11">
        <v>0.125</v>
      </c>
      <c r="K12" s="10" t="str">
        <f t="shared" si="3"/>
        <v>330-32</v>
      </c>
      <c r="L12" s="11"/>
      <c r="M12" s="10" t="str">
        <f t="shared" si="4"/>
        <v>330-50</v>
      </c>
      <c r="N12" s="11"/>
      <c r="O12" s="10" t="str">
        <f t="shared" si="5"/>
        <v>330-60</v>
      </c>
      <c r="P12" s="11"/>
      <c r="Q12" s="10" t="str">
        <f t="shared" si="6"/>
        <v>330-81</v>
      </c>
      <c r="R12" s="11"/>
      <c r="S12" s="10" t="str">
        <f t="shared" si="7"/>
        <v>330-82</v>
      </c>
      <c r="T12" s="11"/>
      <c r="U12" s="10" t="str">
        <f t="shared" si="8"/>
        <v>330-99</v>
      </c>
      <c r="V12" s="11"/>
      <c r="W12" s="10" t="str">
        <f t="shared" si="9"/>
        <v>Option 1</v>
      </c>
      <c r="X12" s="11"/>
      <c r="Y12" s="10" t="str">
        <f t="shared" si="10"/>
        <v>Option 2</v>
      </c>
      <c r="Z12" s="11"/>
      <c r="AA12" s="10" t="str">
        <f t="shared" si="11"/>
        <v>Option 3</v>
      </c>
      <c r="AB12" s="11"/>
      <c r="AC12" s="12">
        <f t="shared" si="27"/>
        <v>10.125</v>
      </c>
      <c r="AD12" s="13">
        <f t="shared" si="13"/>
        <v>0.98765432098765427</v>
      </c>
      <c r="AE12" s="14">
        <f t="shared" si="14"/>
        <v>0</v>
      </c>
      <c r="AF12" s="14">
        <f t="shared" si="15"/>
        <v>1.2345679012345678E-2</v>
      </c>
      <c r="AG12" s="14">
        <f t="shared" si="16"/>
        <v>0</v>
      </c>
      <c r="AH12" s="14">
        <f t="shared" si="17"/>
        <v>0</v>
      </c>
      <c r="AI12" s="14">
        <f t="shared" si="18"/>
        <v>0</v>
      </c>
      <c r="AJ12" s="14">
        <f t="shared" si="19"/>
        <v>0</v>
      </c>
      <c r="AK12" s="14">
        <f t="shared" si="20"/>
        <v>0</v>
      </c>
      <c r="AL12" s="14">
        <f t="shared" si="21"/>
        <v>0</v>
      </c>
      <c r="AM12" s="14">
        <f t="shared" si="22"/>
        <v>0</v>
      </c>
      <c r="AN12" s="14">
        <f t="shared" si="23"/>
        <v>0</v>
      </c>
      <c r="AO12" s="14">
        <f t="shared" si="24"/>
        <v>0</v>
      </c>
      <c r="AP12" s="15">
        <f t="shared" si="25"/>
        <v>1</v>
      </c>
      <c r="AQ12" s="2" t="str">
        <f t="shared" si="26"/>
        <v>cubcake</v>
      </c>
    </row>
    <row r="13" spans="2:43" x14ac:dyDescent="0.25">
      <c r="B13" s="8" t="s">
        <v>89</v>
      </c>
      <c r="C13" s="19">
        <v>1</v>
      </c>
      <c r="D13" s="19">
        <v>10</v>
      </c>
      <c r="E13" s="17" t="s">
        <v>28</v>
      </c>
      <c r="F13" s="9">
        <v>10</v>
      </c>
      <c r="G13" s="10" t="str">
        <f t="shared" si="1"/>
        <v>330-10</v>
      </c>
      <c r="H13" s="11"/>
      <c r="I13" s="10" t="str">
        <f t="shared" si="2"/>
        <v>330-30</v>
      </c>
      <c r="J13" s="11">
        <v>0.25</v>
      </c>
      <c r="K13" s="10" t="str">
        <f t="shared" si="3"/>
        <v>330-32</v>
      </c>
      <c r="L13" s="11"/>
      <c r="M13" s="10" t="str">
        <f t="shared" si="4"/>
        <v>330-50</v>
      </c>
      <c r="N13" s="11"/>
      <c r="O13" s="10" t="str">
        <f t="shared" si="5"/>
        <v>330-60</v>
      </c>
      <c r="P13" s="11"/>
      <c r="Q13" s="10" t="str">
        <f t="shared" si="6"/>
        <v>330-81</v>
      </c>
      <c r="R13" s="11"/>
      <c r="S13" s="10" t="str">
        <f t="shared" si="7"/>
        <v>330-82</v>
      </c>
      <c r="T13" s="11"/>
      <c r="U13" s="10" t="str">
        <f t="shared" si="8"/>
        <v>330-99</v>
      </c>
      <c r="V13" s="11"/>
      <c r="W13" s="10" t="str">
        <f t="shared" si="9"/>
        <v>Option 1</v>
      </c>
      <c r="X13" s="11"/>
      <c r="Y13" s="10" t="str">
        <f t="shared" si="10"/>
        <v>Option 2</v>
      </c>
      <c r="Z13" s="11"/>
      <c r="AA13" s="10" t="str">
        <f t="shared" si="11"/>
        <v>Option 3</v>
      </c>
      <c r="AB13" s="11"/>
      <c r="AC13" s="12">
        <f t="shared" si="27"/>
        <v>10.25</v>
      </c>
      <c r="AD13" s="13">
        <f t="shared" si="13"/>
        <v>0.97560975609756095</v>
      </c>
      <c r="AE13" s="14">
        <f t="shared" si="14"/>
        <v>0</v>
      </c>
      <c r="AF13" s="14">
        <f t="shared" si="15"/>
        <v>2.4390243902439025E-2</v>
      </c>
      <c r="AG13" s="14">
        <f t="shared" si="16"/>
        <v>0</v>
      </c>
      <c r="AH13" s="14">
        <f t="shared" si="17"/>
        <v>0</v>
      </c>
      <c r="AI13" s="14">
        <f t="shared" si="18"/>
        <v>0</v>
      </c>
      <c r="AJ13" s="14">
        <f t="shared" si="19"/>
        <v>0</v>
      </c>
      <c r="AK13" s="14">
        <f t="shared" si="20"/>
        <v>0</v>
      </c>
      <c r="AL13" s="14">
        <f t="shared" si="21"/>
        <v>0</v>
      </c>
      <c r="AM13" s="14">
        <f t="shared" si="22"/>
        <v>0</v>
      </c>
      <c r="AN13" s="14">
        <f t="shared" si="23"/>
        <v>0</v>
      </c>
      <c r="AO13" s="14">
        <f t="shared" si="24"/>
        <v>0</v>
      </c>
      <c r="AP13" s="15">
        <f t="shared" si="25"/>
        <v>1</v>
      </c>
      <c r="AQ13" s="2" t="str">
        <f t="shared" si="26"/>
        <v>misty rose</v>
      </c>
    </row>
    <row r="14" spans="2:43" x14ac:dyDescent="0.25">
      <c r="B14" s="8" t="s">
        <v>90</v>
      </c>
      <c r="C14" s="19">
        <v>1</v>
      </c>
      <c r="D14" s="19">
        <v>11</v>
      </c>
      <c r="E14" s="17" t="s">
        <v>29</v>
      </c>
      <c r="F14" s="9">
        <v>10</v>
      </c>
      <c r="G14" s="10" t="str">
        <f t="shared" si="1"/>
        <v>330-10</v>
      </c>
      <c r="H14" s="11"/>
      <c r="I14" s="10" t="str">
        <f t="shared" si="2"/>
        <v>330-30</v>
      </c>
      <c r="J14" s="11">
        <v>0.5</v>
      </c>
      <c r="K14" s="10" t="str">
        <f t="shared" si="3"/>
        <v>330-32</v>
      </c>
      <c r="L14" s="11"/>
      <c r="M14" s="10" t="str">
        <f t="shared" si="4"/>
        <v>330-50</v>
      </c>
      <c r="N14" s="11"/>
      <c r="O14" s="10" t="str">
        <f t="shared" si="5"/>
        <v>330-60</v>
      </c>
      <c r="P14" s="11"/>
      <c r="Q14" s="10" t="str">
        <f t="shared" si="6"/>
        <v>330-81</v>
      </c>
      <c r="R14" s="11"/>
      <c r="S14" s="10" t="str">
        <f t="shared" si="7"/>
        <v>330-82</v>
      </c>
      <c r="T14" s="11"/>
      <c r="U14" s="10" t="str">
        <f t="shared" si="8"/>
        <v>330-99</v>
      </c>
      <c r="V14" s="11"/>
      <c r="W14" s="10" t="str">
        <f t="shared" si="9"/>
        <v>Option 1</v>
      </c>
      <c r="X14" s="11"/>
      <c r="Y14" s="10" t="str">
        <f t="shared" si="10"/>
        <v>Option 2</v>
      </c>
      <c r="Z14" s="11"/>
      <c r="AA14" s="10" t="str">
        <f t="shared" si="11"/>
        <v>Option 3</v>
      </c>
      <c r="AB14" s="11"/>
      <c r="AC14" s="12">
        <f t="shared" si="27"/>
        <v>10.5</v>
      </c>
      <c r="AD14" s="13">
        <f t="shared" si="13"/>
        <v>0.95238095238095233</v>
      </c>
      <c r="AE14" s="14">
        <f t="shared" si="14"/>
        <v>0</v>
      </c>
      <c r="AF14" s="14">
        <f t="shared" si="15"/>
        <v>4.7619047619047616E-2</v>
      </c>
      <c r="AG14" s="14">
        <f t="shared" si="16"/>
        <v>0</v>
      </c>
      <c r="AH14" s="14">
        <f t="shared" si="17"/>
        <v>0</v>
      </c>
      <c r="AI14" s="14">
        <f t="shared" si="18"/>
        <v>0</v>
      </c>
      <c r="AJ14" s="14">
        <f t="shared" si="19"/>
        <v>0</v>
      </c>
      <c r="AK14" s="14">
        <f t="shared" si="20"/>
        <v>0</v>
      </c>
      <c r="AL14" s="14">
        <f t="shared" si="21"/>
        <v>0</v>
      </c>
      <c r="AM14" s="14">
        <f t="shared" si="22"/>
        <v>0</v>
      </c>
      <c r="AN14" s="14">
        <f t="shared" si="23"/>
        <v>0</v>
      </c>
      <c r="AO14" s="14">
        <f t="shared" si="24"/>
        <v>0</v>
      </c>
      <c r="AP14" s="15">
        <f t="shared" si="25"/>
        <v>1</v>
      </c>
      <c r="AQ14" s="2" t="str">
        <f t="shared" si="26"/>
        <v>flirt</v>
      </c>
    </row>
    <row r="15" spans="2:43" x14ac:dyDescent="0.25">
      <c r="B15" s="8" t="s">
        <v>91</v>
      </c>
      <c r="C15" s="19">
        <v>1</v>
      </c>
      <c r="D15" s="19">
        <v>12</v>
      </c>
      <c r="E15" s="17" t="s">
        <v>30</v>
      </c>
      <c r="F15" s="9">
        <v>10</v>
      </c>
      <c r="G15" s="10" t="str">
        <f t="shared" si="1"/>
        <v>330-10</v>
      </c>
      <c r="H15" s="11"/>
      <c r="I15" s="10" t="str">
        <f t="shared" si="2"/>
        <v>330-30</v>
      </c>
      <c r="J15" s="11">
        <v>1</v>
      </c>
      <c r="K15" s="10" t="str">
        <f t="shared" si="3"/>
        <v>330-32</v>
      </c>
      <c r="L15" s="11"/>
      <c r="M15" s="10" t="str">
        <f t="shared" si="4"/>
        <v>330-50</v>
      </c>
      <c r="N15" s="11"/>
      <c r="O15" s="10" t="str">
        <f t="shared" si="5"/>
        <v>330-60</v>
      </c>
      <c r="P15" s="11"/>
      <c r="Q15" s="10" t="str">
        <f t="shared" si="6"/>
        <v>330-81</v>
      </c>
      <c r="R15" s="11"/>
      <c r="S15" s="10" t="str">
        <f t="shared" si="7"/>
        <v>330-82</v>
      </c>
      <c r="T15" s="11"/>
      <c r="U15" s="10" t="str">
        <f t="shared" si="8"/>
        <v>330-99</v>
      </c>
      <c r="V15" s="11"/>
      <c r="W15" s="10" t="str">
        <f t="shared" si="9"/>
        <v>Option 1</v>
      </c>
      <c r="X15" s="11"/>
      <c r="Y15" s="10" t="str">
        <f t="shared" si="10"/>
        <v>Option 2</v>
      </c>
      <c r="Z15" s="11"/>
      <c r="AA15" s="10" t="str">
        <f t="shared" si="11"/>
        <v>Option 3</v>
      </c>
      <c r="AB15" s="11"/>
      <c r="AC15" s="12">
        <f t="shared" si="27"/>
        <v>11</v>
      </c>
      <c r="AD15" s="13">
        <f t="shared" si="13"/>
        <v>0.90909090909090906</v>
      </c>
      <c r="AE15" s="14">
        <f t="shared" si="14"/>
        <v>0</v>
      </c>
      <c r="AF15" s="14">
        <f t="shared" si="15"/>
        <v>9.0909090909090912E-2</v>
      </c>
      <c r="AG15" s="14">
        <f t="shared" si="16"/>
        <v>0</v>
      </c>
      <c r="AH15" s="14">
        <f t="shared" si="17"/>
        <v>0</v>
      </c>
      <c r="AI15" s="14">
        <f t="shared" si="18"/>
        <v>0</v>
      </c>
      <c r="AJ15" s="14">
        <f t="shared" si="19"/>
        <v>0</v>
      </c>
      <c r="AK15" s="14">
        <f t="shared" si="20"/>
        <v>0</v>
      </c>
      <c r="AL15" s="14">
        <f t="shared" si="21"/>
        <v>0</v>
      </c>
      <c r="AM15" s="14">
        <f t="shared" si="22"/>
        <v>0</v>
      </c>
      <c r="AN15" s="14">
        <f t="shared" si="23"/>
        <v>0</v>
      </c>
      <c r="AO15" s="14">
        <f t="shared" si="24"/>
        <v>0</v>
      </c>
      <c r="AP15" s="15">
        <f t="shared" si="25"/>
        <v>1</v>
      </c>
      <c r="AQ15" s="2" t="str">
        <f t="shared" si="26"/>
        <v>rosy brown</v>
      </c>
    </row>
    <row r="16" spans="2:43" x14ac:dyDescent="0.25">
      <c r="B16" s="8" t="s">
        <v>92</v>
      </c>
      <c r="C16" s="19">
        <v>1</v>
      </c>
      <c r="D16" s="19">
        <v>13</v>
      </c>
      <c r="E16" s="17" t="s">
        <v>31</v>
      </c>
      <c r="F16" s="9">
        <v>10</v>
      </c>
      <c r="G16" s="10" t="str">
        <f t="shared" si="1"/>
        <v>330-10</v>
      </c>
      <c r="H16" s="11"/>
      <c r="I16" s="10" t="str">
        <f t="shared" si="2"/>
        <v>330-30</v>
      </c>
      <c r="J16" s="11">
        <v>1.5</v>
      </c>
      <c r="K16" s="10" t="str">
        <f t="shared" si="3"/>
        <v>330-32</v>
      </c>
      <c r="L16" s="11"/>
      <c r="M16" s="10" t="str">
        <f t="shared" si="4"/>
        <v>330-50</v>
      </c>
      <c r="N16" s="11"/>
      <c r="O16" s="10" t="str">
        <f t="shared" si="5"/>
        <v>330-60</v>
      </c>
      <c r="P16" s="11"/>
      <c r="Q16" s="10" t="str">
        <f t="shared" si="6"/>
        <v>330-81</v>
      </c>
      <c r="R16" s="11"/>
      <c r="S16" s="10" t="str">
        <f t="shared" si="7"/>
        <v>330-82</v>
      </c>
      <c r="T16" s="11"/>
      <c r="U16" s="10" t="str">
        <f t="shared" si="8"/>
        <v>330-99</v>
      </c>
      <c r="V16" s="11"/>
      <c r="W16" s="10" t="str">
        <f t="shared" si="9"/>
        <v>Option 1</v>
      </c>
      <c r="X16" s="11"/>
      <c r="Y16" s="10" t="str">
        <f t="shared" si="10"/>
        <v>Option 2</v>
      </c>
      <c r="Z16" s="11"/>
      <c r="AA16" s="10" t="str">
        <f t="shared" si="11"/>
        <v>Option 3</v>
      </c>
      <c r="AB16" s="11"/>
      <c r="AC16" s="12">
        <f t="shared" si="27"/>
        <v>11.5</v>
      </c>
      <c r="AD16" s="13">
        <f t="shared" si="13"/>
        <v>0.86956521739130432</v>
      </c>
      <c r="AE16" s="14">
        <f t="shared" si="14"/>
        <v>0</v>
      </c>
      <c r="AF16" s="14">
        <f t="shared" si="15"/>
        <v>0.13043478260869565</v>
      </c>
      <c r="AG16" s="14">
        <f t="shared" si="16"/>
        <v>0</v>
      </c>
      <c r="AH16" s="14">
        <f t="shared" si="17"/>
        <v>0</v>
      </c>
      <c r="AI16" s="14">
        <f t="shared" si="18"/>
        <v>0</v>
      </c>
      <c r="AJ16" s="14">
        <f t="shared" si="19"/>
        <v>0</v>
      </c>
      <c r="AK16" s="14">
        <f t="shared" si="20"/>
        <v>0</v>
      </c>
      <c r="AL16" s="14">
        <f t="shared" si="21"/>
        <v>0</v>
      </c>
      <c r="AM16" s="14">
        <f t="shared" si="22"/>
        <v>0</v>
      </c>
      <c r="AN16" s="14">
        <f t="shared" si="23"/>
        <v>0</v>
      </c>
      <c r="AO16" s="14">
        <f t="shared" si="24"/>
        <v>0</v>
      </c>
      <c r="AP16" s="15">
        <f t="shared" si="25"/>
        <v>1</v>
      </c>
      <c r="AQ16" s="2" t="str">
        <f t="shared" si="26"/>
        <v>oriente</v>
      </c>
    </row>
    <row r="17" spans="2:43" x14ac:dyDescent="0.25">
      <c r="B17" s="8" t="s">
        <v>93</v>
      </c>
      <c r="C17" s="19">
        <v>1</v>
      </c>
      <c r="D17" s="19">
        <v>14</v>
      </c>
      <c r="E17" s="17" t="s">
        <v>32</v>
      </c>
      <c r="F17" s="9">
        <v>10</v>
      </c>
      <c r="G17" s="10" t="str">
        <f t="shared" si="1"/>
        <v>330-10</v>
      </c>
      <c r="H17" s="11"/>
      <c r="I17" s="10" t="str">
        <f t="shared" si="2"/>
        <v>330-30</v>
      </c>
      <c r="J17" s="11">
        <v>2.5</v>
      </c>
      <c r="K17" s="10" t="str">
        <f t="shared" si="3"/>
        <v>330-32</v>
      </c>
      <c r="L17" s="11"/>
      <c r="M17" s="10" t="str">
        <f t="shared" si="4"/>
        <v>330-50</v>
      </c>
      <c r="N17" s="11"/>
      <c r="O17" s="10" t="str">
        <f t="shared" si="5"/>
        <v>330-60</v>
      </c>
      <c r="P17" s="11"/>
      <c r="Q17" s="10" t="str">
        <f t="shared" si="6"/>
        <v>330-81</v>
      </c>
      <c r="R17" s="11"/>
      <c r="S17" s="10" t="str">
        <f t="shared" si="7"/>
        <v>330-82</v>
      </c>
      <c r="T17" s="11"/>
      <c r="U17" s="10" t="str">
        <f t="shared" si="8"/>
        <v>330-99</v>
      </c>
      <c r="V17" s="11"/>
      <c r="W17" s="10" t="str">
        <f t="shared" si="9"/>
        <v>Option 1</v>
      </c>
      <c r="X17" s="11"/>
      <c r="Y17" s="10" t="str">
        <f t="shared" si="10"/>
        <v>Option 2</v>
      </c>
      <c r="Z17" s="11"/>
      <c r="AA17" s="10" t="str">
        <f t="shared" si="11"/>
        <v>Option 3</v>
      </c>
      <c r="AB17" s="11"/>
      <c r="AC17" s="12">
        <f t="shared" si="27"/>
        <v>12.5</v>
      </c>
      <c r="AD17" s="13">
        <f t="shared" si="13"/>
        <v>0.8</v>
      </c>
      <c r="AE17" s="14">
        <f t="shared" si="14"/>
        <v>0</v>
      </c>
      <c r="AF17" s="14">
        <f t="shared" si="15"/>
        <v>0.2</v>
      </c>
      <c r="AG17" s="14">
        <f t="shared" si="16"/>
        <v>0</v>
      </c>
      <c r="AH17" s="14">
        <f t="shared" si="17"/>
        <v>0</v>
      </c>
      <c r="AI17" s="14">
        <f t="shared" si="18"/>
        <v>0</v>
      </c>
      <c r="AJ17" s="14">
        <f t="shared" si="19"/>
        <v>0</v>
      </c>
      <c r="AK17" s="14">
        <f t="shared" si="20"/>
        <v>0</v>
      </c>
      <c r="AL17" s="14">
        <f t="shared" si="21"/>
        <v>0</v>
      </c>
      <c r="AM17" s="14">
        <f t="shared" si="22"/>
        <v>0</v>
      </c>
      <c r="AN17" s="14">
        <f t="shared" si="23"/>
        <v>0</v>
      </c>
      <c r="AO17" s="14">
        <f t="shared" si="24"/>
        <v>0</v>
      </c>
      <c r="AP17" s="15">
        <f t="shared" si="25"/>
        <v>1</v>
      </c>
      <c r="AQ17" s="2" t="str">
        <f t="shared" si="26"/>
        <v>pompadour</v>
      </c>
    </row>
    <row r="18" spans="2:43" x14ac:dyDescent="0.25">
      <c r="B18" s="8" t="s">
        <v>94</v>
      </c>
      <c r="C18" s="19">
        <v>1</v>
      </c>
      <c r="D18" s="19">
        <v>15</v>
      </c>
      <c r="E18" s="17" t="s">
        <v>33</v>
      </c>
      <c r="F18" s="9">
        <v>10</v>
      </c>
      <c r="G18" s="10" t="str">
        <f t="shared" si="1"/>
        <v>330-10</v>
      </c>
      <c r="H18" s="11"/>
      <c r="I18" s="10" t="str">
        <f t="shared" si="2"/>
        <v>330-30</v>
      </c>
      <c r="J18" s="11">
        <v>5</v>
      </c>
      <c r="K18" s="10" t="str">
        <f t="shared" si="3"/>
        <v>330-32</v>
      </c>
      <c r="L18" s="11"/>
      <c r="M18" s="10" t="str">
        <f t="shared" si="4"/>
        <v>330-50</v>
      </c>
      <c r="N18" s="11"/>
      <c r="O18" s="10" t="str">
        <f t="shared" si="5"/>
        <v>330-60</v>
      </c>
      <c r="P18" s="11"/>
      <c r="Q18" s="10" t="str">
        <f t="shared" si="6"/>
        <v>330-81</v>
      </c>
      <c r="R18" s="11"/>
      <c r="S18" s="10" t="str">
        <f t="shared" si="7"/>
        <v>330-82</v>
      </c>
      <c r="T18" s="11"/>
      <c r="U18" s="10" t="str">
        <f t="shared" si="8"/>
        <v>330-99</v>
      </c>
      <c r="V18" s="11"/>
      <c r="W18" s="10" t="str">
        <f t="shared" si="9"/>
        <v>Option 1</v>
      </c>
      <c r="X18" s="11"/>
      <c r="Y18" s="10" t="str">
        <f t="shared" si="10"/>
        <v>Option 2</v>
      </c>
      <c r="Z18" s="11"/>
      <c r="AA18" s="10" t="str">
        <f t="shared" si="11"/>
        <v>Option 3</v>
      </c>
      <c r="AB18" s="11"/>
      <c r="AC18" s="12">
        <f t="shared" si="27"/>
        <v>15</v>
      </c>
      <c r="AD18" s="13">
        <f t="shared" si="13"/>
        <v>0.66666666666666663</v>
      </c>
      <c r="AE18" s="14">
        <f t="shared" si="14"/>
        <v>0</v>
      </c>
      <c r="AF18" s="14">
        <f t="shared" si="15"/>
        <v>0.33333333333333331</v>
      </c>
      <c r="AG18" s="14">
        <f t="shared" si="16"/>
        <v>0</v>
      </c>
      <c r="AH18" s="14">
        <f t="shared" si="17"/>
        <v>0</v>
      </c>
      <c r="AI18" s="14">
        <f t="shared" si="18"/>
        <v>0</v>
      </c>
      <c r="AJ18" s="14">
        <f t="shared" si="19"/>
        <v>0</v>
      </c>
      <c r="AK18" s="14">
        <f t="shared" si="20"/>
        <v>0</v>
      </c>
      <c r="AL18" s="14">
        <f t="shared" si="21"/>
        <v>0</v>
      </c>
      <c r="AM18" s="14">
        <f t="shared" si="22"/>
        <v>0</v>
      </c>
      <c r="AN18" s="14">
        <f t="shared" si="23"/>
        <v>0</v>
      </c>
      <c r="AO18" s="14">
        <f t="shared" si="24"/>
        <v>0</v>
      </c>
      <c r="AP18" s="15">
        <f t="shared" si="25"/>
        <v>1</v>
      </c>
      <c r="AQ18" s="2" t="str">
        <f t="shared" si="26"/>
        <v>erica pink</v>
      </c>
    </row>
    <row r="19" spans="2:43" x14ac:dyDescent="0.25">
      <c r="B19" s="8" t="s">
        <v>95</v>
      </c>
      <c r="C19" s="19">
        <v>1</v>
      </c>
      <c r="D19" s="19">
        <v>16</v>
      </c>
      <c r="E19" s="17" t="s">
        <v>34</v>
      </c>
      <c r="F19" s="9"/>
      <c r="G19" s="10" t="str">
        <f t="shared" si="1"/>
        <v>330-10</v>
      </c>
      <c r="H19" s="11"/>
      <c r="I19" s="10" t="str">
        <f t="shared" si="2"/>
        <v>330-30</v>
      </c>
      <c r="J19" s="11">
        <v>1</v>
      </c>
      <c r="K19" s="10" t="str">
        <f t="shared" si="3"/>
        <v>330-32</v>
      </c>
      <c r="L19" s="11"/>
      <c r="M19" s="10" t="str">
        <f t="shared" si="4"/>
        <v>330-50</v>
      </c>
      <c r="N19" s="11"/>
      <c r="O19" s="10" t="str">
        <f t="shared" si="5"/>
        <v>330-60</v>
      </c>
      <c r="P19" s="11"/>
      <c r="Q19" s="10" t="str">
        <f t="shared" si="6"/>
        <v>330-81</v>
      </c>
      <c r="R19" s="11"/>
      <c r="S19" s="10" t="str">
        <f t="shared" si="7"/>
        <v>330-82</v>
      </c>
      <c r="T19" s="11"/>
      <c r="U19" s="10" t="str">
        <f t="shared" si="8"/>
        <v>330-99</v>
      </c>
      <c r="V19" s="11"/>
      <c r="W19" s="10" t="str">
        <f t="shared" si="9"/>
        <v>Option 1</v>
      </c>
      <c r="X19" s="11"/>
      <c r="Y19" s="10" t="str">
        <f t="shared" si="10"/>
        <v>Option 2</v>
      </c>
      <c r="Z19" s="11"/>
      <c r="AA19" s="10" t="str">
        <f t="shared" si="11"/>
        <v>Option 3</v>
      </c>
      <c r="AB19" s="11"/>
      <c r="AC19" s="12">
        <f t="shared" si="27"/>
        <v>1</v>
      </c>
      <c r="AD19" s="13">
        <f t="shared" si="13"/>
        <v>0</v>
      </c>
      <c r="AE19" s="14">
        <f t="shared" si="14"/>
        <v>0</v>
      </c>
      <c r="AF19" s="14">
        <f t="shared" si="15"/>
        <v>1</v>
      </c>
      <c r="AG19" s="14">
        <f t="shared" si="16"/>
        <v>0</v>
      </c>
      <c r="AH19" s="14">
        <f t="shared" si="17"/>
        <v>0</v>
      </c>
      <c r="AI19" s="14">
        <f t="shared" si="18"/>
        <v>0</v>
      </c>
      <c r="AJ19" s="14">
        <f t="shared" si="19"/>
        <v>0</v>
      </c>
      <c r="AK19" s="14">
        <f t="shared" si="20"/>
        <v>0</v>
      </c>
      <c r="AL19" s="14">
        <f t="shared" si="21"/>
        <v>0</v>
      </c>
      <c r="AM19" s="14">
        <f t="shared" si="22"/>
        <v>0</v>
      </c>
      <c r="AN19" s="14">
        <f t="shared" si="23"/>
        <v>0</v>
      </c>
      <c r="AO19" s="14">
        <f t="shared" si="24"/>
        <v>0</v>
      </c>
      <c r="AP19" s="15">
        <f t="shared" si="25"/>
        <v>1</v>
      </c>
      <c r="AQ19" s="2" t="str">
        <f t="shared" si="26"/>
        <v>persian red</v>
      </c>
    </row>
    <row r="20" spans="2:43" x14ac:dyDescent="0.25">
      <c r="B20" s="8" t="s">
        <v>96</v>
      </c>
      <c r="C20" s="19">
        <v>1</v>
      </c>
      <c r="D20" s="19">
        <v>17</v>
      </c>
      <c r="E20" s="17" t="s">
        <v>35</v>
      </c>
      <c r="F20" s="9">
        <v>10</v>
      </c>
      <c r="G20" s="10" t="str">
        <f t="shared" si="1"/>
        <v>330-10</v>
      </c>
      <c r="H20" s="11"/>
      <c r="I20" s="10" t="str">
        <f t="shared" si="2"/>
        <v>330-30</v>
      </c>
      <c r="J20" s="11"/>
      <c r="K20" s="10" t="str">
        <f t="shared" si="3"/>
        <v>330-32</v>
      </c>
      <c r="L20" s="11">
        <v>0.125</v>
      </c>
      <c r="M20" s="10" t="str">
        <f t="shared" si="4"/>
        <v>330-50</v>
      </c>
      <c r="N20" s="11"/>
      <c r="O20" s="10" t="str">
        <f t="shared" si="5"/>
        <v>330-60</v>
      </c>
      <c r="P20" s="11"/>
      <c r="Q20" s="10" t="str">
        <f t="shared" si="6"/>
        <v>330-81</v>
      </c>
      <c r="R20" s="11"/>
      <c r="S20" s="10" t="str">
        <f t="shared" si="7"/>
        <v>330-82</v>
      </c>
      <c r="T20" s="11"/>
      <c r="U20" s="10" t="str">
        <f t="shared" si="8"/>
        <v>330-99</v>
      </c>
      <c r="V20" s="11"/>
      <c r="W20" s="10" t="str">
        <f t="shared" si="9"/>
        <v>Option 1</v>
      </c>
      <c r="X20" s="11"/>
      <c r="Y20" s="10" t="str">
        <f t="shared" si="10"/>
        <v>Option 2</v>
      </c>
      <c r="Z20" s="11"/>
      <c r="AA20" s="10" t="str">
        <f t="shared" si="11"/>
        <v>Option 3</v>
      </c>
      <c r="AB20" s="11"/>
      <c r="AC20" s="12">
        <f t="shared" si="27"/>
        <v>10.125</v>
      </c>
      <c r="AD20" s="13">
        <f t="shared" si="13"/>
        <v>0.98765432098765427</v>
      </c>
      <c r="AE20" s="14">
        <f t="shared" si="14"/>
        <v>0</v>
      </c>
      <c r="AF20" s="14">
        <f t="shared" si="15"/>
        <v>0</v>
      </c>
      <c r="AG20" s="14">
        <f t="shared" si="16"/>
        <v>1.2345679012345678E-2</v>
      </c>
      <c r="AH20" s="14">
        <f t="shared" si="17"/>
        <v>0</v>
      </c>
      <c r="AI20" s="14">
        <f t="shared" si="18"/>
        <v>0</v>
      </c>
      <c r="AJ20" s="14">
        <f t="shared" si="19"/>
        <v>0</v>
      </c>
      <c r="AK20" s="14">
        <f t="shared" si="20"/>
        <v>0</v>
      </c>
      <c r="AL20" s="14">
        <f t="shared" si="21"/>
        <v>0</v>
      </c>
      <c r="AM20" s="14">
        <f t="shared" si="22"/>
        <v>0</v>
      </c>
      <c r="AN20" s="14">
        <f t="shared" si="23"/>
        <v>0</v>
      </c>
      <c r="AO20" s="14">
        <f t="shared" si="24"/>
        <v>0</v>
      </c>
      <c r="AP20" s="15">
        <f t="shared" si="25"/>
        <v>1</v>
      </c>
      <c r="AQ20" s="2" t="str">
        <f t="shared" si="26"/>
        <v>candy</v>
      </c>
    </row>
    <row r="21" spans="2:43" x14ac:dyDescent="0.25">
      <c r="B21" s="8" t="s">
        <v>97</v>
      </c>
      <c r="C21" s="19">
        <v>1</v>
      </c>
      <c r="D21" s="19">
        <v>18</v>
      </c>
      <c r="E21" s="17" t="s">
        <v>36</v>
      </c>
      <c r="F21" s="9">
        <v>10</v>
      </c>
      <c r="G21" s="10" t="str">
        <f t="shared" si="1"/>
        <v>330-10</v>
      </c>
      <c r="H21" s="11"/>
      <c r="I21" s="10" t="str">
        <f t="shared" si="2"/>
        <v>330-30</v>
      </c>
      <c r="J21" s="11"/>
      <c r="K21" s="10" t="str">
        <f t="shared" si="3"/>
        <v>330-32</v>
      </c>
      <c r="L21" s="11">
        <v>0.25</v>
      </c>
      <c r="M21" s="10" t="str">
        <f t="shared" si="4"/>
        <v>330-50</v>
      </c>
      <c r="N21" s="11"/>
      <c r="O21" s="10" t="str">
        <f t="shared" si="5"/>
        <v>330-60</v>
      </c>
      <c r="P21" s="11"/>
      <c r="Q21" s="10" t="str">
        <f t="shared" si="6"/>
        <v>330-81</v>
      </c>
      <c r="R21" s="11"/>
      <c r="S21" s="10" t="str">
        <f t="shared" si="7"/>
        <v>330-82</v>
      </c>
      <c r="T21" s="11"/>
      <c r="U21" s="10" t="str">
        <f t="shared" si="8"/>
        <v>330-99</v>
      </c>
      <c r="V21" s="11"/>
      <c r="W21" s="10" t="str">
        <f t="shared" si="9"/>
        <v>Option 1</v>
      </c>
      <c r="X21" s="11"/>
      <c r="Y21" s="10" t="str">
        <f t="shared" si="10"/>
        <v>Option 2</v>
      </c>
      <c r="Z21" s="11"/>
      <c r="AA21" s="10" t="str">
        <f t="shared" si="11"/>
        <v>Option 3</v>
      </c>
      <c r="AB21" s="11"/>
      <c r="AC21" s="12">
        <f t="shared" si="27"/>
        <v>10.25</v>
      </c>
      <c r="AD21" s="13">
        <f t="shared" si="13"/>
        <v>0.97560975609756095</v>
      </c>
      <c r="AE21" s="14">
        <f t="shared" si="14"/>
        <v>0</v>
      </c>
      <c r="AF21" s="14">
        <f t="shared" si="15"/>
        <v>0</v>
      </c>
      <c r="AG21" s="14">
        <f t="shared" si="16"/>
        <v>2.4390243902439025E-2</v>
      </c>
      <c r="AH21" s="14">
        <f t="shared" si="17"/>
        <v>0</v>
      </c>
      <c r="AI21" s="14">
        <f t="shared" si="18"/>
        <v>0</v>
      </c>
      <c r="AJ21" s="14">
        <f t="shared" si="19"/>
        <v>0</v>
      </c>
      <c r="AK21" s="14">
        <f t="shared" si="20"/>
        <v>0</v>
      </c>
      <c r="AL21" s="14">
        <f t="shared" si="21"/>
        <v>0</v>
      </c>
      <c r="AM21" s="14">
        <f t="shared" si="22"/>
        <v>0</v>
      </c>
      <c r="AN21" s="14">
        <f t="shared" si="23"/>
        <v>0</v>
      </c>
      <c r="AO21" s="14">
        <f t="shared" si="24"/>
        <v>0</v>
      </c>
      <c r="AP21" s="15">
        <f t="shared" si="25"/>
        <v>1</v>
      </c>
      <c r="AQ21" s="2" t="str">
        <f t="shared" si="26"/>
        <v>bubble gum</v>
      </c>
    </row>
    <row r="22" spans="2:43" x14ac:dyDescent="0.25">
      <c r="B22" s="8" t="s">
        <v>98</v>
      </c>
      <c r="C22" s="19">
        <v>1</v>
      </c>
      <c r="D22" s="19">
        <v>19</v>
      </c>
      <c r="E22" s="17" t="s">
        <v>37</v>
      </c>
      <c r="F22" s="9">
        <v>10</v>
      </c>
      <c r="G22" s="10" t="str">
        <f t="shared" si="1"/>
        <v>330-10</v>
      </c>
      <c r="H22" s="11"/>
      <c r="I22" s="10" t="str">
        <f t="shared" si="2"/>
        <v>330-30</v>
      </c>
      <c r="J22" s="11"/>
      <c r="K22" s="10" t="str">
        <f t="shared" si="3"/>
        <v>330-32</v>
      </c>
      <c r="L22" s="11">
        <v>0.5</v>
      </c>
      <c r="M22" s="10" t="str">
        <f t="shared" si="4"/>
        <v>330-50</v>
      </c>
      <c r="N22" s="11"/>
      <c r="O22" s="10" t="str">
        <f t="shared" si="5"/>
        <v>330-60</v>
      </c>
      <c r="P22" s="11"/>
      <c r="Q22" s="10" t="str">
        <f t="shared" si="6"/>
        <v>330-81</v>
      </c>
      <c r="R22" s="11"/>
      <c r="S22" s="10" t="str">
        <f t="shared" si="7"/>
        <v>330-82</v>
      </c>
      <c r="T22" s="11"/>
      <c r="U22" s="10" t="str">
        <f t="shared" si="8"/>
        <v>330-99</v>
      </c>
      <c r="V22" s="11"/>
      <c r="W22" s="10" t="str">
        <f t="shared" si="9"/>
        <v>Option 1</v>
      </c>
      <c r="X22" s="11"/>
      <c r="Y22" s="10" t="str">
        <f t="shared" si="10"/>
        <v>Option 2</v>
      </c>
      <c r="Z22" s="11"/>
      <c r="AA22" s="10" t="str">
        <f t="shared" si="11"/>
        <v>Option 3</v>
      </c>
      <c r="AB22" s="11"/>
      <c r="AC22" s="12">
        <f t="shared" si="27"/>
        <v>10.5</v>
      </c>
      <c r="AD22" s="13">
        <f t="shared" si="13"/>
        <v>0.95238095238095233</v>
      </c>
      <c r="AE22" s="14">
        <f t="shared" si="14"/>
        <v>0</v>
      </c>
      <c r="AF22" s="14">
        <f t="shared" si="15"/>
        <v>0</v>
      </c>
      <c r="AG22" s="14">
        <f t="shared" si="16"/>
        <v>4.7619047619047616E-2</v>
      </c>
      <c r="AH22" s="14">
        <f t="shared" si="17"/>
        <v>0</v>
      </c>
      <c r="AI22" s="14">
        <f t="shared" si="18"/>
        <v>0</v>
      </c>
      <c r="AJ22" s="14">
        <f t="shared" si="19"/>
        <v>0</v>
      </c>
      <c r="AK22" s="14">
        <f t="shared" si="20"/>
        <v>0</v>
      </c>
      <c r="AL22" s="14">
        <f t="shared" si="21"/>
        <v>0</v>
      </c>
      <c r="AM22" s="14">
        <f t="shared" si="22"/>
        <v>0</v>
      </c>
      <c r="AN22" s="14">
        <f t="shared" si="23"/>
        <v>0</v>
      </c>
      <c r="AO22" s="14">
        <f t="shared" si="24"/>
        <v>0</v>
      </c>
      <c r="AP22" s="15">
        <f t="shared" si="25"/>
        <v>1</v>
      </c>
      <c r="AQ22" s="2" t="str">
        <f t="shared" si="26"/>
        <v>light coral</v>
      </c>
    </row>
    <row r="23" spans="2:43" x14ac:dyDescent="0.25">
      <c r="B23" s="8" t="s">
        <v>99</v>
      </c>
      <c r="C23" s="19">
        <v>1</v>
      </c>
      <c r="D23" s="19">
        <v>20</v>
      </c>
      <c r="E23" s="17" t="s">
        <v>38</v>
      </c>
      <c r="F23" s="9">
        <v>10</v>
      </c>
      <c r="G23" s="10" t="str">
        <f t="shared" si="1"/>
        <v>330-10</v>
      </c>
      <c r="H23" s="11"/>
      <c r="I23" s="10" t="str">
        <f t="shared" si="2"/>
        <v>330-30</v>
      </c>
      <c r="J23" s="11"/>
      <c r="K23" s="10" t="str">
        <f t="shared" si="3"/>
        <v>330-32</v>
      </c>
      <c r="L23" s="11">
        <v>1</v>
      </c>
      <c r="M23" s="10" t="str">
        <f t="shared" si="4"/>
        <v>330-50</v>
      </c>
      <c r="N23" s="11"/>
      <c r="O23" s="10" t="str">
        <f t="shared" si="5"/>
        <v>330-60</v>
      </c>
      <c r="P23" s="11"/>
      <c r="Q23" s="10" t="str">
        <f t="shared" si="6"/>
        <v>330-81</v>
      </c>
      <c r="R23" s="11"/>
      <c r="S23" s="10" t="str">
        <f t="shared" si="7"/>
        <v>330-82</v>
      </c>
      <c r="T23" s="11"/>
      <c r="U23" s="10" t="str">
        <f t="shared" si="8"/>
        <v>330-99</v>
      </c>
      <c r="V23" s="11"/>
      <c r="W23" s="10" t="str">
        <f t="shared" si="9"/>
        <v>Option 1</v>
      </c>
      <c r="X23" s="11"/>
      <c r="Y23" s="10" t="str">
        <f t="shared" si="10"/>
        <v>Option 2</v>
      </c>
      <c r="Z23" s="11"/>
      <c r="AA23" s="10" t="str">
        <f t="shared" si="11"/>
        <v>Option 3</v>
      </c>
      <c r="AB23" s="11"/>
      <c r="AC23" s="12">
        <f t="shared" si="27"/>
        <v>11</v>
      </c>
      <c r="AD23" s="13">
        <f t="shared" si="13"/>
        <v>0.90909090909090906</v>
      </c>
      <c r="AE23" s="14">
        <f t="shared" si="14"/>
        <v>0</v>
      </c>
      <c r="AF23" s="14">
        <f t="shared" si="15"/>
        <v>0</v>
      </c>
      <c r="AG23" s="14">
        <f t="shared" si="16"/>
        <v>9.0909090909090912E-2</v>
      </c>
      <c r="AH23" s="14">
        <f t="shared" si="17"/>
        <v>0</v>
      </c>
      <c r="AI23" s="14">
        <f t="shared" si="18"/>
        <v>0</v>
      </c>
      <c r="AJ23" s="14">
        <f t="shared" si="19"/>
        <v>0</v>
      </c>
      <c r="AK23" s="14">
        <f t="shared" si="20"/>
        <v>0</v>
      </c>
      <c r="AL23" s="14">
        <f t="shared" si="21"/>
        <v>0</v>
      </c>
      <c r="AM23" s="14">
        <f t="shared" si="22"/>
        <v>0</v>
      </c>
      <c r="AN23" s="14">
        <f t="shared" si="23"/>
        <v>0</v>
      </c>
      <c r="AO23" s="14">
        <f t="shared" si="24"/>
        <v>0</v>
      </c>
      <c r="AP23" s="15">
        <f t="shared" si="25"/>
        <v>1</v>
      </c>
      <c r="AQ23" s="2" t="str">
        <f t="shared" si="26"/>
        <v>pottery red</v>
      </c>
    </row>
    <row r="24" spans="2:43" x14ac:dyDescent="0.25">
      <c r="B24" s="8" t="s">
        <v>100</v>
      </c>
      <c r="C24" s="19">
        <v>1</v>
      </c>
      <c r="D24" s="19">
        <v>21</v>
      </c>
      <c r="E24" s="17" t="s">
        <v>39</v>
      </c>
      <c r="F24" s="9">
        <v>10</v>
      </c>
      <c r="G24" s="10" t="str">
        <f t="shared" si="1"/>
        <v>330-10</v>
      </c>
      <c r="H24" s="11"/>
      <c r="I24" s="10" t="str">
        <f t="shared" si="2"/>
        <v>330-30</v>
      </c>
      <c r="J24" s="11"/>
      <c r="K24" s="10" t="str">
        <f t="shared" si="3"/>
        <v>330-32</v>
      </c>
      <c r="L24" s="11">
        <v>1.5</v>
      </c>
      <c r="M24" s="10" t="str">
        <f t="shared" si="4"/>
        <v>330-50</v>
      </c>
      <c r="N24" s="11"/>
      <c r="O24" s="10" t="str">
        <f t="shared" si="5"/>
        <v>330-60</v>
      </c>
      <c r="P24" s="11"/>
      <c r="Q24" s="10" t="str">
        <f t="shared" si="6"/>
        <v>330-81</v>
      </c>
      <c r="R24" s="11"/>
      <c r="S24" s="10" t="str">
        <f t="shared" si="7"/>
        <v>330-82</v>
      </c>
      <c r="T24" s="11"/>
      <c r="U24" s="10" t="str">
        <f t="shared" si="8"/>
        <v>330-99</v>
      </c>
      <c r="V24" s="11"/>
      <c r="W24" s="10" t="str">
        <f t="shared" si="9"/>
        <v>Option 1</v>
      </c>
      <c r="X24" s="11"/>
      <c r="Y24" s="10" t="str">
        <f t="shared" si="10"/>
        <v>Option 2</v>
      </c>
      <c r="Z24" s="11"/>
      <c r="AA24" s="10" t="str">
        <f t="shared" si="11"/>
        <v>Option 3</v>
      </c>
      <c r="AB24" s="11"/>
      <c r="AC24" s="12">
        <f t="shared" si="27"/>
        <v>11.5</v>
      </c>
      <c r="AD24" s="13">
        <f t="shared" si="13"/>
        <v>0.86956521739130432</v>
      </c>
      <c r="AE24" s="14">
        <f t="shared" si="14"/>
        <v>0</v>
      </c>
      <c r="AF24" s="14">
        <f t="shared" si="15"/>
        <v>0</v>
      </c>
      <c r="AG24" s="14">
        <f t="shared" si="16"/>
        <v>0.13043478260869565</v>
      </c>
      <c r="AH24" s="14">
        <f t="shared" si="17"/>
        <v>0</v>
      </c>
      <c r="AI24" s="14">
        <f t="shared" si="18"/>
        <v>0</v>
      </c>
      <c r="AJ24" s="14">
        <f t="shared" si="19"/>
        <v>0</v>
      </c>
      <c r="AK24" s="14">
        <f t="shared" si="20"/>
        <v>0</v>
      </c>
      <c r="AL24" s="14">
        <f t="shared" si="21"/>
        <v>0</v>
      </c>
      <c r="AM24" s="14">
        <f t="shared" si="22"/>
        <v>0</v>
      </c>
      <c r="AN24" s="14">
        <f t="shared" si="23"/>
        <v>0</v>
      </c>
      <c r="AO24" s="14">
        <f t="shared" si="24"/>
        <v>0</v>
      </c>
      <c r="AP24" s="15">
        <f t="shared" si="25"/>
        <v>1</v>
      </c>
      <c r="AQ24" s="2" t="str">
        <f t="shared" si="26"/>
        <v>mars</v>
      </c>
    </row>
    <row r="25" spans="2:43" x14ac:dyDescent="0.25">
      <c r="B25" s="8" t="s">
        <v>101</v>
      </c>
      <c r="C25" s="19">
        <v>1</v>
      </c>
      <c r="D25" s="19">
        <v>22</v>
      </c>
      <c r="E25" s="17" t="s">
        <v>40</v>
      </c>
      <c r="F25" s="9">
        <v>10</v>
      </c>
      <c r="G25" s="10" t="str">
        <f t="shared" si="1"/>
        <v>330-10</v>
      </c>
      <c r="H25" s="11"/>
      <c r="I25" s="10" t="str">
        <f t="shared" si="2"/>
        <v>330-30</v>
      </c>
      <c r="J25" s="11"/>
      <c r="K25" s="10" t="str">
        <f t="shared" si="3"/>
        <v>330-32</v>
      </c>
      <c r="L25" s="11">
        <v>2.5</v>
      </c>
      <c r="M25" s="10" t="str">
        <f t="shared" si="4"/>
        <v>330-50</v>
      </c>
      <c r="N25" s="11"/>
      <c r="O25" s="10" t="str">
        <f t="shared" si="5"/>
        <v>330-60</v>
      </c>
      <c r="P25" s="11"/>
      <c r="Q25" s="10" t="str">
        <f t="shared" si="6"/>
        <v>330-81</v>
      </c>
      <c r="R25" s="11"/>
      <c r="S25" s="10" t="str">
        <f t="shared" si="7"/>
        <v>330-82</v>
      </c>
      <c r="T25" s="11"/>
      <c r="U25" s="10" t="str">
        <f t="shared" si="8"/>
        <v>330-99</v>
      </c>
      <c r="V25" s="11"/>
      <c r="W25" s="10" t="str">
        <f t="shared" si="9"/>
        <v>Option 1</v>
      </c>
      <c r="X25" s="11"/>
      <c r="Y25" s="10" t="str">
        <f t="shared" si="10"/>
        <v>Option 2</v>
      </c>
      <c r="Z25" s="11"/>
      <c r="AA25" s="10" t="str">
        <f t="shared" si="11"/>
        <v>Option 3</v>
      </c>
      <c r="AB25" s="11"/>
      <c r="AC25" s="12">
        <f t="shared" si="27"/>
        <v>12.5</v>
      </c>
      <c r="AD25" s="13">
        <f t="shared" si="13"/>
        <v>0.8</v>
      </c>
      <c r="AE25" s="14">
        <f t="shared" si="14"/>
        <v>0</v>
      </c>
      <c r="AF25" s="14">
        <f t="shared" si="15"/>
        <v>0</v>
      </c>
      <c r="AG25" s="14">
        <f t="shared" si="16"/>
        <v>0.2</v>
      </c>
      <c r="AH25" s="14">
        <f t="shared" si="17"/>
        <v>0</v>
      </c>
      <c r="AI25" s="14">
        <f t="shared" si="18"/>
        <v>0</v>
      </c>
      <c r="AJ25" s="14">
        <f t="shared" si="19"/>
        <v>0</v>
      </c>
      <c r="AK25" s="14">
        <f t="shared" si="20"/>
        <v>0</v>
      </c>
      <c r="AL25" s="14">
        <f t="shared" si="21"/>
        <v>0</v>
      </c>
      <c r="AM25" s="14">
        <f t="shared" si="22"/>
        <v>0</v>
      </c>
      <c r="AN25" s="14">
        <f t="shared" si="23"/>
        <v>0</v>
      </c>
      <c r="AO25" s="14">
        <f t="shared" si="24"/>
        <v>0</v>
      </c>
      <c r="AP25" s="15">
        <f t="shared" si="25"/>
        <v>1</v>
      </c>
      <c r="AQ25" s="2" t="str">
        <f t="shared" si="26"/>
        <v>cotto</v>
      </c>
    </row>
    <row r="26" spans="2:43" x14ac:dyDescent="0.25">
      <c r="B26" s="8" t="s">
        <v>102</v>
      </c>
      <c r="C26" s="19">
        <v>1</v>
      </c>
      <c r="D26" s="19">
        <v>23</v>
      </c>
      <c r="E26" s="17" t="s">
        <v>41</v>
      </c>
      <c r="F26" s="9">
        <v>10</v>
      </c>
      <c r="G26" s="10" t="str">
        <f t="shared" si="1"/>
        <v>330-10</v>
      </c>
      <c r="H26" s="11"/>
      <c r="I26" s="10" t="str">
        <f t="shared" si="2"/>
        <v>330-30</v>
      </c>
      <c r="J26" s="11"/>
      <c r="K26" s="10" t="str">
        <f t="shared" si="3"/>
        <v>330-32</v>
      </c>
      <c r="L26" s="11">
        <v>5</v>
      </c>
      <c r="M26" s="10" t="str">
        <f t="shared" si="4"/>
        <v>330-50</v>
      </c>
      <c r="N26" s="11"/>
      <c r="O26" s="10" t="str">
        <f t="shared" si="5"/>
        <v>330-60</v>
      </c>
      <c r="P26" s="11"/>
      <c r="Q26" s="10" t="str">
        <f t="shared" si="6"/>
        <v>330-81</v>
      </c>
      <c r="R26" s="11"/>
      <c r="S26" s="10" t="str">
        <f t="shared" si="7"/>
        <v>330-82</v>
      </c>
      <c r="T26" s="11"/>
      <c r="U26" s="10" t="str">
        <f t="shared" si="8"/>
        <v>330-99</v>
      </c>
      <c r="V26" s="11"/>
      <c r="W26" s="10" t="str">
        <f t="shared" si="9"/>
        <v>Option 1</v>
      </c>
      <c r="X26" s="11"/>
      <c r="Y26" s="10" t="str">
        <f t="shared" si="10"/>
        <v>Option 2</v>
      </c>
      <c r="Z26" s="11"/>
      <c r="AA26" s="10" t="str">
        <f t="shared" si="11"/>
        <v>Option 3</v>
      </c>
      <c r="AB26" s="11"/>
      <c r="AC26" s="12">
        <f t="shared" si="27"/>
        <v>15</v>
      </c>
      <c r="AD26" s="13">
        <f t="shared" si="13"/>
        <v>0.66666666666666663</v>
      </c>
      <c r="AE26" s="14">
        <f t="shared" si="14"/>
        <v>0</v>
      </c>
      <c r="AF26" s="14">
        <f t="shared" si="15"/>
        <v>0</v>
      </c>
      <c r="AG26" s="14">
        <f t="shared" si="16"/>
        <v>0.33333333333333331</v>
      </c>
      <c r="AH26" s="14">
        <f t="shared" si="17"/>
        <v>0</v>
      </c>
      <c r="AI26" s="14">
        <f t="shared" si="18"/>
        <v>0</v>
      </c>
      <c r="AJ26" s="14">
        <f t="shared" si="19"/>
        <v>0</v>
      </c>
      <c r="AK26" s="14">
        <f t="shared" si="20"/>
        <v>0</v>
      </c>
      <c r="AL26" s="14">
        <f t="shared" si="21"/>
        <v>0</v>
      </c>
      <c r="AM26" s="14">
        <f t="shared" si="22"/>
        <v>0</v>
      </c>
      <c r="AN26" s="14">
        <f t="shared" si="23"/>
        <v>0</v>
      </c>
      <c r="AO26" s="14">
        <f t="shared" si="24"/>
        <v>0</v>
      </c>
      <c r="AP26" s="15">
        <f t="shared" si="25"/>
        <v>1</v>
      </c>
      <c r="AQ26" s="2" t="str">
        <f t="shared" si="26"/>
        <v>autumn</v>
      </c>
    </row>
    <row r="27" spans="2:43" x14ac:dyDescent="0.25">
      <c r="B27" s="8" t="s">
        <v>103</v>
      </c>
      <c r="C27" s="19">
        <v>1</v>
      </c>
      <c r="D27" s="19">
        <v>24</v>
      </c>
      <c r="E27" s="17" t="s">
        <v>42</v>
      </c>
      <c r="F27" s="9"/>
      <c r="G27" s="10" t="str">
        <f t="shared" si="1"/>
        <v>330-10</v>
      </c>
      <c r="H27" s="11"/>
      <c r="I27" s="10" t="str">
        <f t="shared" si="2"/>
        <v>330-30</v>
      </c>
      <c r="J27" s="11"/>
      <c r="K27" s="10" t="str">
        <f t="shared" si="3"/>
        <v>330-32</v>
      </c>
      <c r="L27" s="11">
        <v>1</v>
      </c>
      <c r="M27" s="10" t="str">
        <f t="shared" si="4"/>
        <v>330-50</v>
      </c>
      <c r="N27" s="11"/>
      <c r="O27" s="10" t="str">
        <f t="shared" si="5"/>
        <v>330-60</v>
      </c>
      <c r="P27" s="11"/>
      <c r="Q27" s="10" t="str">
        <f t="shared" si="6"/>
        <v>330-81</v>
      </c>
      <c r="R27" s="11"/>
      <c r="S27" s="10" t="str">
        <f t="shared" si="7"/>
        <v>330-82</v>
      </c>
      <c r="T27" s="11"/>
      <c r="U27" s="10" t="str">
        <f t="shared" si="8"/>
        <v>330-99</v>
      </c>
      <c r="V27" s="11"/>
      <c r="W27" s="10" t="str">
        <f t="shared" si="9"/>
        <v>Option 1</v>
      </c>
      <c r="X27" s="11"/>
      <c r="Y27" s="10" t="str">
        <f t="shared" si="10"/>
        <v>Option 2</v>
      </c>
      <c r="Z27" s="11"/>
      <c r="AA27" s="10" t="str">
        <f t="shared" si="11"/>
        <v>Option 3</v>
      </c>
      <c r="AB27" s="11"/>
      <c r="AC27" s="12">
        <f t="shared" si="27"/>
        <v>1</v>
      </c>
      <c r="AD27" s="13">
        <f t="shared" si="13"/>
        <v>0</v>
      </c>
      <c r="AE27" s="14">
        <f t="shared" si="14"/>
        <v>0</v>
      </c>
      <c r="AF27" s="14">
        <f t="shared" si="15"/>
        <v>0</v>
      </c>
      <c r="AG27" s="14">
        <f t="shared" si="16"/>
        <v>1</v>
      </c>
      <c r="AH27" s="14">
        <f t="shared" si="17"/>
        <v>0</v>
      </c>
      <c r="AI27" s="14">
        <f t="shared" si="18"/>
        <v>0</v>
      </c>
      <c r="AJ27" s="14">
        <f t="shared" si="19"/>
        <v>0</v>
      </c>
      <c r="AK27" s="14">
        <f t="shared" si="20"/>
        <v>0</v>
      </c>
      <c r="AL27" s="14">
        <f t="shared" si="21"/>
        <v>0</v>
      </c>
      <c r="AM27" s="14">
        <f t="shared" si="22"/>
        <v>0</v>
      </c>
      <c r="AN27" s="14">
        <f t="shared" si="23"/>
        <v>0</v>
      </c>
      <c r="AO27" s="14">
        <f t="shared" si="24"/>
        <v>0</v>
      </c>
      <c r="AP27" s="15">
        <f t="shared" si="25"/>
        <v>1</v>
      </c>
      <c r="AQ27" s="2" t="str">
        <f t="shared" si="26"/>
        <v>brick</v>
      </c>
    </row>
    <row r="28" spans="2:43" x14ac:dyDescent="0.25">
      <c r="B28" s="8" t="s">
        <v>104</v>
      </c>
      <c r="C28" s="19">
        <v>1</v>
      </c>
      <c r="D28" s="19">
        <v>25</v>
      </c>
      <c r="E28" s="17" t="s">
        <v>43</v>
      </c>
      <c r="F28" s="9">
        <v>10</v>
      </c>
      <c r="G28" s="10" t="str">
        <f t="shared" si="1"/>
        <v>330-10</v>
      </c>
      <c r="H28" s="11"/>
      <c r="I28" s="10" t="str">
        <f t="shared" si="2"/>
        <v>330-30</v>
      </c>
      <c r="J28" s="11"/>
      <c r="K28" s="10" t="str">
        <f t="shared" si="3"/>
        <v>330-32</v>
      </c>
      <c r="L28" s="11"/>
      <c r="M28" s="10" t="str">
        <f t="shared" si="4"/>
        <v>330-50</v>
      </c>
      <c r="N28" s="11">
        <v>0.125</v>
      </c>
      <c r="O28" s="10" t="str">
        <f t="shared" si="5"/>
        <v>330-60</v>
      </c>
      <c r="P28" s="11"/>
      <c r="Q28" s="10" t="str">
        <f t="shared" si="6"/>
        <v>330-81</v>
      </c>
      <c r="R28" s="11"/>
      <c r="S28" s="10" t="str">
        <f t="shared" si="7"/>
        <v>330-82</v>
      </c>
      <c r="T28" s="11"/>
      <c r="U28" s="10" t="str">
        <f t="shared" si="8"/>
        <v>330-99</v>
      </c>
      <c r="V28" s="11"/>
      <c r="W28" s="10" t="str">
        <f t="shared" si="9"/>
        <v>Option 1</v>
      </c>
      <c r="X28" s="11"/>
      <c r="Y28" s="10" t="str">
        <f t="shared" si="10"/>
        <v>Option 2</v>
      </c>
      <c r="Z28" s="11"/>
      <c r="AA28" s="10" t="str">
        <f t="shared" si="11"/>
        <v>Option 3</v>
      </c>
      <c r="AB28" s="11"/>
      <c r="AC28" s="12">
        <f t="shared" si="27"/>
        <v>10.125</v>
      </c>
      <c r="AD28" s="13">
        <f t="shared" si="13"/>
        <v>0.98765432098765427</v>
      </c>
      <c r="AE28" s="14">
        <f t="shared" si="14"/>
        <v>0</v>
      </c>
      <c r="AF28" s="14">
        <f t="shared" si="15"/>
        <v>0</v>
      </c>
      <c r="AG28" s="14">
        <f t="shared" si="16"/>
        <v>0</v>
      </c>
      <c r="AH28" s="14">
        <f t="shared" si="17"/>
        <v>1.2345679012345678E-2</v>
      </c>
      <c r="AI28" s="14">
        <f t="shared" si="18"/>
        <v>0</v>
      </c>
      <c r="AJ28" s="14">
        <f t="shared" si="19"/>
        <v>0</v>
      </c>
      <c r="AK28" s="14">
        <f t="shared" si="20"/>
        <v>0</v>
      </c>
      <c r="AL28" s="14">
        <f t="shared" si="21"/>
        <v>0</v>
      </c>
      <c r="AM28" s="14">
        <f t="shared" si="22"/>
        <v>0</v>
      </c>
      <c r="AN28" s="14">
        <f t="shared" si="23"/>
        <v>0</v>
      </c>
      <c r="AO28" s="14">
        <f t="shared" si="24"/>
        <v>0</v>
      </c>
      <c r="AP28" s="15">
        <f t="shared" si="25"/>
        <v>1</v>
      </c>
      <c r="AQ28" s="2" t="str">
        <f t="shared" si="26"/>
        <v>white dove</v>
      </c>
    </row>
    <row r="29" spans="2:43" x14ac:dyDescent="0.25">
      <c r="B29" s="8" t="s">
        <v>105</v>
      </c>
      <c r="C29" s="19">
        <v>1</v>
      </c>
      <c r="D29" s="19">
        <v>26</v>
      </c>
      <c r="E29" s="17" t="s">
        <v>44</v>
      </c>
      <c r="F29" s="9">
        <v>10</v>
      </c>
      <c r="G29" s="10" t="str">
        <f t="shared" si="1"/>
        <v>330-10</v>
      </c>
      <c r="H29" s="11"/>
      <c r="I29" s="10" t="str">
        <f t="shared" si="2"/>
        <v>330-30</v>
      </c>
      <c r="J29" s="11"/>
      <c r="K29" s="10" t="str">
        <f t="shared" si="3"/>
        <v>330-32</v>
      </c>
      <c r="L29" s="11"/>
      <c r="M29" s="10" t="str">
        <f t="shared" si="4"/>
        <v>330-50</v>
      </c>
      <c r="N29" s="11">
        <v>0.25</v>
      </c>
      <c r="O29" s="10" t="str">
        <f t="shared" si="5"/>
        <v>330-60</v>
      </c>
      <c r="P29" s="11"/>
      <c r="Q29" s="10" t="str">
        <f t="shared" si="6"/>
        <v>330-81</v>
      </c>
      <c r="R29" s="11"/>
      <c r="S29" s="10" t="str">
        <f t="shared" si="7"/>
        <v>330-82</v>
      </c>
      <c r="T29" s="11"/>
      <c r="U29" s="10" t="str">
        <f t="shared" si="8"/>
        <v>330-99</v>
      </c>
      <c r="V29" s="11"/>
      <c r="W29" s="10" t="str">
        <f t="shared" si="9"/>
        <v>Option 1</v>
      </c>
      <c r="X29" s="11"/>
      <c r="Y29" s="10" t="str">
        <f t="shared" si="10"/>
        <v>Option 2</v>
      </c>
      <c r="Z29" s="11"/>
      <c r="AA29" s="10" t="str">
        <f t="shared" si="11"/>
        <v>Option 3</v>
      </c>
      <c r="AB29" s="11"/>
      <c r="AC29" s="12">
        <f t="shared" si="27"/>
        <v>10.25</v>
      </c>
      <c r="AD29" s="13">
        <f t="shared" si="13"/>
        <v>0.97560975609756095</v>
      </c>
      <c r="AE29" s="14">
        <f t="shared" si="14"/>
        <v>0</v>
      </c>
      <c r="AF29" s="14">
        <f t="shared" si="15"/>
        <v>0</v>
      </c>
      <c r="AG29" s="14">
        <f t="shared" si="16"/>
        <v>0</v>
      </c>
      <c r="AH29" s="14">
        <f t="shared" si="17"/>
        <v>2.4390243902439025E-2</v>
      </c>
      <c r="AI29" s="14">
        <f t="shared" si="18"/>
        <v>0</v>
      </c>
      <c r="AJ29" s="14">
        <f t="shared" si="19"/>
        <v>0</v>
      </c>
      <c r="AK29" s="14">
        <f t="shared" si="20"/>
        <v>0</v>
      </c>
      <c r="AL29" s="14">
        <f t="shared" si="21"/>
        <v>0</v>
      </c>
      <c r="AM29" s="14">
        <f t="shared" si="22"/>
        <v>0</v>
      </c>
      <c r="AN29" s="14">
        <f t="shared" si="23"/>
        <v>0</v>
      </c>
      <c r="AO29" s="14">
        <f t="shared" si="24"/>
        <v>0</v>
      </c>
      <c r="AP29" s="15">
        <f t="shared" si="25"/>
        <v>1</v>
      </c>
      <c r="AQ29" s="2" t="str">
        <f t="shared" si="26"/>
        <v>aqua</v>
      </c>
    </row>
    <row r="30" spans="2:43" x14ac:dyDescent="0.25">
      <c r="B30" s="8" t="s">
        <v>106</v>
      </c>
      <c r="C30" s="19">
        <v>1</v>
      </c>
      <c r="D30" s="19">
        <v>27</v>
      </c>
      <c r="E30" s="17" t="s">
        <v>45</v>
      </c>
      <c r="F30" s="9">
        <v>10</v>
      </c>
      <c r="G30" s="10" t="str">
        <f t="shared" si="1"/>
        <v>330-10</v>
      </c>
      <c r="H30" s="11"/>
      <c r="I30" s="10" t="str">
        <f t="shared" si="2"/>
        <v>330-30</v>
      </c>
      <c r="J30" s="11"/>
      <c r="K30" s="10" t="str">
        <f t="shared" si="3"/>
        <v>330-32</v>
      </c>
      <c r="L30" s="11"/>
      <c r="M30" s="10" t="str">
        <f t="shared" si="4"/>
        <v>330-50</v>
      </c>
      <c r="N30" s="11">
        <v>0.5</v>
      </c>
      <c r="O30" s="10" t="str">
        <f t="shared" si="5"/>
        <v>330-60</v>
      </c>
      <c r="P30" s="11"/>
      <c r="Q30" s="10" t="str">
        <f t="shared" si="6"/>
        <v>330-81</v>
      </c>
      <c r="R30" s="11"/>
      <c r="S30" s="10" t="str">
        <f t="shared" si="7"/>
        <v>330-82</v>
      </c>
      <c r="T30" s="11"/>
      <c r="U30" s="10" t="str">
        <f t="shared" si="8"/>
        <v>330-99</v>
      </c>
      <c r="V30" s="11"/>
      <c r="W30" s="10" t="str">
        <f t="shared" si="9"/>
        <v>Option 1</v>
      </c>
      <c r="X30" s="11"/>
      <c r="Y30" s="10" t="str">
        <f t="shared" si="10"/>
        <v>Option 2</v>
      </c>
      <c r="Z30" s="11"/>
      <c r="AA30" s="10" t="str">
        <f t="shared" si="11"/>
        <v>Option 3</v>
      </c>
      <c r="AB30" s="11"/>
      <c r="AC30" s="12">
        <f t="shared" si="27"/>
        <v>10.5</v>
      </c>
      <c r="AD30" s="13">
        <f t="shared" si="13"/>
        <v>0.95238095238095233</v>
      </c>
      <c r="AE30" s="14">
        <f t="shared" si="14"/>
        <v>0</v>
      </c>
      <c r="AF30" s="14">
        <f t="shared" si="15"/>
        <v>0</v>
      </c>
      <c r="AG30" s="14">
        <f t="shared" si="16"/>
        <v>0</v>
      </c>
      <c r="AH30" s="14">
        <f t="shared" si="17"/>
        <v>4.7619047619047616E-2</v>
      </c>
      <c r="AI30" s="14">
        <f t="shared" si="18"/>
        <v>0</v>
      </c>
      <c r="AJ30" s="14">
        <f t="shared" si="19"/>
        <v>0</v>
      </c>
      <c r="AK30" s="14">
        <f t="shared" si="20"/>
        <v>0</v>
      </c>
      <c r="AL30" s="14">
        <f t="shared" si="21"/>
        <v>0</v>
      </c>
      <c r="AM30" s="14">
        <f t="shared" si="22"/>
        <v>0</v>
      </c>
      <c r="AN30" s="14">
        <f t="shared" si="23"/>
        <v>0</v>
      </c>
      <c r="AO30" s="14">
        <f t="shared" si="24"/>
        <v>0</v>
      </c>
      <c r="AP30" s="15">
        <f t="shared" si="25"/>
        <v>1</v>
      </c>
      <c r="AQ30" s="2" t="str">
        <f t="shared" si="26"/>
        <v>sea</v>
      </c>
    </row>
    <row r="31" spans="2:43" x14ac:dyDescent="0.25">
      <c r="B31" s="8" t="s">
        <v>107</v>
      </c>
      <c r="C31" s="19">
        <v>1</v>
      </c>
      <c r="D31" s="19">
        <v>28</v>
      </c>
      <c r="E31" s="17" t="s">
        <v>46</v>
      </c>
      <c r="F31" s="9">
        <v>10</v>
      </c>
      <c r="G31" s="10" t="str">
        <f t="shared" si="1"/>
        <v>330-10</v>
      </c>
      <c r="H31" s="11"/>
      <c r="I31" s="10" t="str">
        <f t="shared" si="2"/>
        <v>330-30</v>
      </c>
      <c r="J31" s="11"/>
      <c r="K31" s="10" t="str">
        <f t="shared" si="3"/>
        <v>330-32</v>
      </c>
      <c r="L31" s="11"/>
      <c r="M31" s="10" t="str">
        <f t="shared" si="4"/>
        <v>330-50</v>
      </c>
      <c r="N31" s="11">
        <v>1</v>
      </c>
      <c r="O31" s="10" t="str">
        <f t="shared" si="5"/>
        <v>330-60</v>
      </c>
      <c r="P31" s="11"/>
      <c r="Q31" s="10" t="str">
        <f t="shared" si="6"/>
        <v>330-81</v>
      </c>
      <c r="R31" s="11"/>
      <c r="S31" s="10" t="str">
        <f t="shared" si="7"/>
        <v>330-82</v>
      </c>
      <c r="T31" s="11"/>
      <c r="U31" s="10" t="str">
        <f t="shared" si="8"/>
        <v>330-99</v>
      </c>
      <c r="V31" s="11"/>
      <c r="W31" s="10" t="str">
        <f t="shared" si="9"/>
        <v>Option 1</v>
      </c>
      <c r="X31" s="11"/>
      <c r="Y31" s="10" t="str">
        <f t="shared" si="10"/>
        <v>Option 2</v>
      </c>
      <c r="Z31" s="11"/>
      <c r="AA31" s="10" t="str">
        <f t="shared" si="11"/>
        <v>Option 3</v>
      </c>
      <c r="AB31" s="11"/>
      <c r="AC31" s="12">
        <f t="shared" si="27"/>
        <v>11</v>
      </c>
      <c r="AD31" s="13">
        <f t="shared" si="13"/>
        <v>0.90909090909090906</v>
      </c>
      <c r="AE31" s="14">
        <f t="shared" si="14"/>
        <v>0</v>
      </c>
      <c r="AF31" s="14">
        <f t="shared" si="15"/>
        <v>0</v>
      </c>
      <c r="AG31" s="14">
        <f t="shared" si="16"/>
        <v>0</v>
      </c>
      <c r="AH31" s="14">
        <f t="shared" si="17"/>
        <v>9.0909090909090912E-2</v>
      </c>
      <c r="AI31" s="14">
        <f t="shared" si="18"/>
        <v>0</v>
      </c>
      <c r="AJ31" s="14">
        <f t="shared" si="19"/>
        <v>0</v>
      </c>
      <c r="AK31" s="14">
        <f t="shared" si="20"/>
        <v>0</v>
      </c>
      <c r="AL31" s="14">
        <f t="shared" si="21"/>
        <v>0</v>
      </c>
      <c r="AM31" s="14">
        <f t="shared" si="22"/>
        <v>0</v>
      </c>
      <c r="AN31" s="14">
        <f t="shared" si="23"/>
        <v>0</v>
      </c>
      <c r="AO31" s="14">
        <f t="shared" si="24"/>
        <v>0</v>
      </c>
      <c r="AP31" s="15">
        <f t="shared" si="25"/>
        <v>1</v>
      </c>
      <c r="AQ31" s="2" t="str">
        <f t="shared" si="26"/>
        <v>baby blue</v>
      </c>
    </row>
    <row r="32" spans="2:43" x14ac:dyDescent="0.25">
      <c r="B32" s="8" t="s">
        <v>108</v>
      </c>
      <c r="C32" s="19">
        <v>1</v>
      </c>
      <c r="D32" s="19">
        <v>29</v>
      </c>
      <c r="E32" s="17" t="s">
        <v>47</v>
      </c>
      <c r="F32" s="9">
        <v>10</v>
      </c>
      <c r="G32" s="10" t="str">
        <f t="shared" si="1"/>
        <v>330-10</v>
      </c>
      <c r="H32" s="11"/>
      <c r="I32" s="10" t="str">
        <f t="shared" si="2"/>
        <v>330-30</v>
      </c>
      <c r="J32" s="11"/>
      <c r="K32" s="10" t="str">
        <f t="shared" si="3"/>
        <v>330-32</v>
      </c>
      <c r="L32" s="11"/>
      <c r="M32" s="10" t="str">
        <f t="shared" si="4"/>
        <v>330-50</v>
      </c>
      <c r="N32" s="11">
        <v>1.5</v>
      </c>
      <c r="O32" s="10" t="str">
        <f t="shared" si="5"/>
        <v>330-60</v>
      </c>
      <c r="P32" s="11"/>
      <c r="Q32" s="10" t="str">
        <f t="shared" si="6"/>
        <v>330-81</v>
      </c>
      <c r="R32" s="11"/>
      <c r="S32" s="10" t="str">
        <f t="shared" si="7"/>
        <v>330-82</v>
      </c>
      <c r="T32" s="11"/>
      <c r="U32" s="10" t="str">
        <f t="shared" si="8"/>
        <v>330-99</v>
      </c>
      <c r="V32" s="11"/>
      <c r="W32" s="10" t="str">
        <f t="shared" si="9"/>
        <v>Option 1</v>
      </c>
      <c r="X32" s="11"/>
      <c r="Y32" s="10" t="str">
        <f t="shared" si="10"/>
        <v>Option 2</v>
      </c>
      <c r="Z32" s="11"/>
      <c r="AA32" s="10" t="str">
        <f t="shared" si="11"/>
        <v>Option 3</v>
      </c>
      <c r="AB32" s="11"/>
      <c r="AC32" s="12">
        <f t="shared" si="27"/>
        <v>11.5</v>
      </c>
      <c r="AD32" s="13">
        <f t="shared" si="13"/>
        <v>0.86956521739130432</v>
      </c>
      <c r="AE32" s="14">
        <f t="shared" si="14"/>
        <v>0</v>
      </c>
      <c r="AF32" s="14">
        <f t="shared" si="15"/>
        <v>0</v>
      </c>
      <c r="AG32" s="14">
        <f t="shared" si="16"/>
        <v>0</v>
      </c>
      <c r="AH32" s="14">
        <f t="shared" si="17"/>
        <v>0.13043478260869565</v>
      </c>
      <c r="AI32" s="14">
        <f t="shared" si="18"/>
        <v>0</v>
      </c>
      <c r="AJ32" s="14">
        <f t="shared" si="19"/>
        <v>0</v>
      </c>
      <c r="AK32" s="14">
        <f t="shared" si="20"/>
        <v>0</v>
      </c>
      <c r="AL32" s="14">
        <f t="shared" si="21"/>
        <v>0</v>
      </c>
      <c r="AM32" s="14">
        <f t="shared" si="22"/>
        <v>0</v>
      </c>
      <c r="AN32" s="14">
        <f t="shared" si="23"/>
        <v>0</v>
      </c>
      <c r="AO32" s="14">
        <f t="shared" si="24"/>
        <v>0</v>
      </c>
      <c r="AP32" s="15">
        <f t="shared" si="25"/>
        <v>1</v>
      </c>
      <c r="AQ32" s="2" t="str">
        <f t="shared" si="26"/>
        <v>cielo blu</v>
      </c>
    </row>
    <row r="33" spans="2:43" x14ac:dyDescent="0.25">
      <c r="B33" s="8" t="s">
        <v>109</v>
      </c>
      <c r="C33" s="19">
        <v>1</v>
      </c>
      <c r="D33" s="19">
        <v>30</v>
      </c>
      <c r="E33" s="17" t="s">
        <v>48</v>
      </c>
      <c r="F33" s="9">
        <v>10</v>
      </c>
      <c r="G33" s="10" t="str">
        <f t="shared" si="1"/>
        <v>330-10</v>
      </c>
      <c r="H33" s="11"/>
      <c r="I33" s="10" t="str">
        <f t="shared" si="2"/>
        <v>330-30</v>
      </c>
      <c r="J33" s="11"/>
      <c r="K33" s="10" t="str">
        <f t="shared" si="3"/>
        <v>330-32</v>
      </c>
      <c r="L33" s="11"/>
      <c r="M33" s="10" t="str">
        <f t="shared" si="4"/>
        <v>330-50</v>
      </c>
      <c r="N33" s="11">
        <v>2.5</v>
      </c>
      <c r="O33" s="10" t="str">
        <f t="shared" si="5"/>
        <v>330-60</v>
      </c>
      <c r="P33" s="11"/>
      <c r="Q33" s="10" t="str">
        <f t="shared" si="6"/>
        <v>330-81</v>
      </c>
      <c r="R33" s="11"/>
      <c r="S33" s="10" t="str">
        <f t="shared" si="7"/>
        <v>330-82</v>
      </c>
      <c r="T33" s="11"/>
      <c r="U33" s="10" t="str">
        <f t="shared" si="8"/>
        <v>330-99</v>
      </c>
      <c r="V33" s="11"/>
      <c r="W33" s="10" t="str">
        <f t="shared" si="9"/>
        <v>Option 1</v>
      </c>
      <c r="X33" s="11"/>
      <c r="Y33" s="10" t="str">
        <f t="shared" si="10"/>
        <v>Option 2</v>
      </c>
      <c r="Z33" s="11"/>
      <c r="AA33" s="10" t="str">
        <f t="shared" si="11"/>
        <v>Option 3</v>
      </c>
      <c r="AB33" s="11"/>
      <c r="AC33" s="12">
        <f t="shared" si="27"/>
        <v>12.5</v>
      </c>
      <c r="AD33" s="13">
        <f t="shared" si="13"/>
        <v>0.8</v>
      </c>
      <c r="AE33" s="14">
        <f t="shared" si="14"/>
        <v>0</v>
      </c>
      <c r="AF33" s="14">
        <f t="shared" si="15"/>
        <v>0</v>
      </c>
      <c r="AG33" s="14">
        <f t="shared" si="16"/>
        <v>0</v>
      </c>
      <c r="AH33" s="14">
        <f t="shared" si="17"/>
        <v>0.2</v>
      </c>
      <c r="AI33" s="14">
        <f t="shared" si="18"/>
        <v>0</v>
      </c>
      <c r="AJ33" s="14">
        <f t="shared" si="19"/>
        <v>0</v>
      </c>
      <c r="AK33" s="14">
        <f t="shared" si="20"/>
        <v>0</v>
      </c>
      <c r="AL33" s="14">
        <f t="shared" si="21"/>
        <v>0</v>
      </c>
      <c r="AM33" s="14">
        <f t="shared" si="22"/>
        <v>0</v>
      </c>
      <c r="AN33" s="14">
        <f t="shared" si="23"/>
        <v>0</v>
      </c>
      <c r="AO33" s="14">
        <f t="shared" si="24"/>
        <v>0</v>
      </c>
      <c r="AP33" s="15">
        <f t="shared" si="25"/>
        <v>1</v>
      </c>
      <c r="AQ33" s="2" t="str">
        <f t="shared" si="26"/>
        <v>drop</v>
      </c>
    </row>
    <row r="34" spans="2:43" x14ac:dyDescent="0.25">
      <c r="B34" s="8" t="s">
        <v>110</v>
      </c>
      <c r="C34" s="19">
        <v>1</v>
      </c>
      <c r="D34" s="19">
        <v>31</v>
      </c>
      <c r="E34" s="17" t="s">
        <v>49</v>
      </c>
      <c r="F34" s="9">
        <v>10</v>
      </c>
      <c r="G34" s="10" t="str">
        <f t="shared" si="1"/>
        <v>330-10</v>
      </c>
      <c r="H34" s="11"/>
      <c r="I34" s="10" t="str">
        <f t="shared" si="2"/>
        <v>330-30</v>
      </c>
      <c r="J34" s="11"/>
      <c r="K34" s="10" t="str">
        <f t="shared" si="3"/>
        <v>330-32</v>
      </c>
      <c r="L34" s="11"/>
      <c r="M34" s="10" t="str">
        <f t="shared" si="4"/>
        <v>330-50</v>
      </c>
      <c r="N34" s="11">
        <v>5</v>
      </c>
      <c r="O34" s="10" t="str">
        <f t="shared" si="5"/>
        <v>330-60</v>
      </c>
      <c r="P34" s="11"/>
      <c r="Q34" s="10" t="str">
        <f t="shared" si="6"/>
        <v>330-81</v>
      </c>
      <c r="R34" s="11"/>
      <c r="S34" s="10" t="str">
        <f t="shared" si="7"/>
        <v>330-82</v>
      </c>
      <c r="T34" s="11"/>
      <c r="U34" s="10" t="str">
        <f t="shared" si="8"/>
        <v>330-99</v>
      </c>
      <c r="V34" s="11"/>
      <c r="W34" s="10" t="str">
        <f t="shared" si="9"/>
        <v>Option 1</v>
      </c>
      <c r="X34" s="11"/>
      <c r="Y34" s="10" t="str">
        <f t="shared" si="10"/>
        <v>Option 2</v>
      </c>
      <c r="Z34" s="11"/>
      <c r="AA34" s="10" t="str">
        <f t="shared" si="11"/>
        <v>Option 3</v>
      </c>
      <c r="AB34" s="11"/>
      <c r="AC34" s="12">
        <f t="shared" si="27"/>
        <v>15</v>
      </c>
      <c r="AD34" s="13">
        <f t="shared" si="13"/>
        <v>0.66666666666666663</v>
      </c>
      <c r="AE34" s="14">
        <f t="shared" si="14"/>
        <v>0</v>
      </c>
      <c r="AF34" s="14">
        <f t="shared" si="15"/>
        <v>0</v>
      </c>
      <c r="AG34" s="14">
        <f t="shared" si="16"/>
        <v>0</v>
      </c>
      <c r="AH34" s="14">
        <f t="shared" si="17"/>
        <v>0.33333333333333331</v>
      </c>
      <c r="AI34" s="14">
        <f t="shared" si="18"/>
        <v>0</v>
      </c>
      <c r="AJ34" s="14">
        <f t="shared" si="19"/>
        <v>0</v>
      </c>
      <c r="AK34" s="14">
        <f t="shared" si="20"/>
        <v>0</v>
      </c>
      <c r="AL34" s="14">
        <f t="shared" si="21"/>
        <v>0</v>
      </c>
      <c r="AM34" s="14">
        <f t="shared" si="22"/>
        <v>0</v>
      </c>
      <c r="AN34" s="14">
        <f t="shared" si="23"/>
        <v>0</v>
      </c>
      <c r="AO34" s="14">
        <f t="shared" si="24"/>
        <v>0</v>
      </c>
      <c r="AP34" s="15">
        <f t="shared" si="25"/>
        <v>1</v>
      </c>
      <c r="AQ34" s="2" t="str">
        <f t="shared" si="26"/>
        <v>cornflower</v>
      </c>
    </row>
    <row r="35" spans="2:43" x14ac:dyDescent="0.25">
      <c r="B35" s="8" t="s">
        <v>111</v>
      </c>
      <c r="C35" s="19">
        <v>1</v>
      </c>
      <c r="D35" s="19">
        <v>32</v>
      </c>
      <c r="E35" s="17" t="s">
        <v>50</v>
      </c>
      <c r="F35" s="9"/>
      <c r="G35" s="10" t="str">
        <f t="shared" si="1"/>
        <v>330-10</v>
      </c>
      <c r="H35" s="11"/>
      <c r="I35" s="10" t="str">
        <f t="shared" si="2"/>
        <v>330-30</v>
      </c>
      <c r="J35" s="11"/>
      <c r="K35" s="10" t="str">
        <f t="shared" si="3"/>
        <v>330-32</v>
      </c>
      <c r="L35" s="11"/>
      <c r="M35" s="10" t="str">
        <f t="shared" si="4"/>
        <v>330-50</v>
      </c>
      <c r="N35" s="11">
        <v>1</v>
      </c>
      <c r="O35" s="10" t="str">
        <f t="shared" si="5"/>
        <v>330-60</v>
      </c>
      <c r="P35" s="11"/>
      <c r="Q35" s="10" t="str">
        <f t="shared" si="6"/>
        <v>330-81</v>
      </c>
      <c r="R35" s="11"/>
      <c r="S35" s="10" t="str">
        <f t="shared" si="7"/>
        <v>330-82</v>
      </c>
      <c r="T35" s="11"/>
      <c r="U35" s="10" t="str">
        <f t="shared" si="8"/>
        <v>330-99</v>
      </c>
      <c r="V35" s="11"/>
      <c r="W35" s="10" t="str">
        <f t="shared" si="9"/>
        <v>Option 1</v>
      </c>
      <c r="X35" s="11"/>
      <c r="Y35" s="10" t="str">
        <f t="shared" si="10"/>
        <v>Option 2</v>
      </c>
      <c r="Z35" s="11"/>
      <c r="AA35" s="10" t="str">
        <f t="shared" si="11"/>
        <v>Option 3</v>
      </c>
      <c r="AB35" s="11"/>
      <c r="AC35" s="12">
        <f t="shared" si="27"/>
        <v>1</v>
      </c>
      <c r="AD35" s="13">
        <f t="shared" si="13"/>
        <v>0</v>
      </c>
      <c r="AE35" s="14">
        <f t="shared" si="14"/>
        <v>0</v>
      </c>
      <c r="AF35" s="14">
        <f t="shared" si="15"/>
        <v>0</v>
      </c>
      <c r="AG35" s="14">
        <f t="shared" si="16"/>
        <v>0</v>
      </c>
      <c r="AH35" s="14">
        <f t="shared" si="17"/>
        <v>1</v>
      </c>
      <c r="AI35" s="14">
        <f t="shared" si="18"/>
        <v>0</v>
      </c>
      <c r="AJ35" s="14">
        <f t="shared" si="19"/>
        <v>0</v>
      </c>
      <c r="AK35" s="14">
        <f t="shared" si="20"/>
        <v>0</v>
      </c>
      <c r="AL35" s="14">
        <f t="shared" si="21"/>
        <v>0</v>
      </c>
      <c r="AM35" s="14">
        <f t="shared" si="22"/>
        <v>0</v>
      </c>
      <c r="AN35" s="14">
        <f t="shared" si="23"/>
        <v>0</v>
      </c>
      <c r="AO35" s="14">
        <f t="shared" si="24"/>
        <v>0</v>
      </c>
      <c r="AP35" s="15">
        <f t="shared" si="25"/>
        <v>1</v>
      </c>
      <c r="AQ35" s="2" t="str">
        <f t="shared" si="26"/>
        <v>midnight</v>
      </c>
    </row>
    <row r="36" spans="2:43" x14ac:dyDescent="0.25">
      <c r="B36" s="8" t="s">
        <v>112</v>
      </c>
      <c r="C36" s="19">
        <v>1</v>
      </c>
      <c r="D36" s="19">
        <v>33</v>
      </c>
      <c r="E36" s="17" t="s">
        <v>51</v>
      </c>
      <c r="F36" s="9">
        <v>10</v>
      </c>
      <c r="G36" s="10" t="str">
        <f t="shared" si="1"/>
        <v>330-10</v>
      </c>
      <c r="H36" s="11"/>
      <c r="I36" s="10" t="str">
        <f t="shared" si="2"/>
        <v>330-30</v>
      </c>
      <c r="J36" s="11"/>
      <c r="K36" s="10" t="str">
        <f t="shared" si="3"/>
        <v>330-32</v>
      </c>
      <c r="L36" s="11"/>
      <c r="M36" s="10" t="str">
        <f t="shared" si="4"/>
        <v>330-50</v>
      </c>
      <c r="N36" s="11"/>
      <c r="O36" s="10" t="str">
        <f t="shared" si="5"/>
        <v>330-60</v>
      </c>
      <c r="P36" s="11">
        <v>0.125</v>
      </c>
      <c r="Q36" s="10" t="str">
        <f t="shared" si="6"/>
        <v>330-81</v>
      </c>
      <c r="R36" s="11"/>
      <c r="S36" s="10" t="str">
        <f t="shared" si="7"/>
        <v>330-82</v>
      </c>
      <c r="T36" s="11"/>
      <c r="U36" s="10" t="str">
        <f t="shared" si="8"/>
        <v>330-99</v>
      </c>
      <c r="V36" s="11"/>
      <c r="W36" s="10" t="str">
        <f t="shared" si="9"/>
        <v>Option 1</v>
      </c>
      <c r="X36" s="11"/>
      <c r="Y36" s="10" t="str">
        <f t="shared" si="10"/>
        <v>Option 2</v>
      </c>
      <c r="Z36" s="11"/>
      <c r="AA36" s="10" t="str">
        <f t="shared" si="11"/>
        <v>Option 3</v>
      </c>
      <c r="AB36" s="11"/>
      <c r="AC36" s="12">
        <f t="shared" si="27"/>
        <v>10.125</v>
      </c>
      <c r="AD36" s="13">
        <f t="shared" si="13"/>
        <v>0.98765432098765427</v>
      </c>
      <c r="AE36" s="14">
        <f t="shared" si="14"/>
        <v>0</v>
      </c>
      <c r="AF36" s="14">
        <f t="shared" si="15"/>
        <v>0</v>
      </c>
      <c r="AG36" s="14">
        <f t="shared" si="16"/>
        <v>0</v>
      </c>
      <c r="AH36" s="14">
        <f t="shared" si="17"/>
        <v>0</v>
      </c>
      <c r="AI36" s="14">
        <f t="shared" si="18"/>
        <v>1.2345679012345678E-2</v>
      </c>
      <c r="AJ36" s="14">
        <f t="shared" si="19"/>
        <v>0</v>
      </c>
      <c r="AK36" s="14">
        <f t="shared" si="20"/>
        <v>0</v>
      </c>
      <c r="AL36" s="14">
        <f t="shared" si="21"/>
        <v>0</v>
      </c>
      <c r="AM36" s="14">
        <f t="shared" si="22"/>
        <v>0</v>
      </c>
      <c r="AN36" s="14">
        <f t="shared" si="23"/>
        <v>0</v>
      </c>
      <c r="AO36" s="14">
        <f t="shared" si="24"/>
        <v>0</v>
      </c>
      <c r="AP36" s="15">
        <f t="shared" si="25"/>
        <v>1</v>
      </c>
      <c r="AQ36" s="2" t="str">
        <f t="shared" si="26"/>
        <v>spring</v>
      </c>
    </row>
    <row r="37" spans="2:43" x14ac:dyDescent="0.25">
      <c r="B37" s="8" t="s">
        <v>113</v>
      </c>
      <c r="C37" s="19">
        <v>1</v>
      </c>
      <c r="D37" s="19">
        <v>34</v>
      </c>
      <c r="E37" s="17" t="s">
        <v>52</v>
      </c>
      <c r="F37" s="9">
        <v>10</v>
      </c>
      <c r="G37" s="10" t="str">
        <f t="shared" si="1"/>
        <v>330-10</v>
      </c>
      <c r="H37" s="11"/>
      <c r="I37" s="10" t="str">
        <f t="shared" si="2"/>
        <v>330-30</v>
      </c>
      <c r="J37" s="11"/>
      <c r="K37" s="10" t="str">
        <f t="shared" si="3"/>
        <v>330-32</v>
      </c>
      <c r="L37" s="11"/>
      <c r="M37" s="10" t="str">
        <f t="shared" si="4"/>
        <v>330-50</v>
      </c>
      <c r="N37" s="11"/>
      <c r="O37" s="10" t="str">
        <f t="shared" si="5"/>
        <v>330-60</v>
      </c>
      <c r="P37" s="11">
        <v>0.25</v>
      </c>
      <c r="Q37" s="10" t="str">
        <f t="shared" si="6"/>
        <v>330-81</v>
      </c>
      <c r="R37" s="11"/>
      <c r="S37" s="10" t="str">
        <f t="shared" si="7"/>
        <v>330-82</v>
      </c>
      <c r="T37" s="11"/>
      <c r="U37" s="10" t="str">
        <f t="shared" si="8"/>
        <v>330-99</v>
      </c>
      <c r="V37" s="11"/>
      <c r="W37" s="10" t="str">
        <f t="shared" si="9"/>
        <v>Option 1</v>
      </c>
      <c r="X37" s="11"/>
      <c r="Y37" s="10" t="str">
        <f t="shared" si="10"/>
        <v>Option 2</v>
      </c>
      <c r="Z37" s="11"/>
      <c r="AA37" s="10" t="str">
        <f t="shared" si="11"/>
        <v>Option 3</v>
      </c>
      <c r="AB37" s="11"/>
      <c r="AC37" s="12">
        <f t="shared" si="27"/>
        <v>10.25</v>
      </c>
      <c r="AD37" s="13">
        <f t="shared" si="13"/>
        <v>0.97560975609756095</v>
      </c>
      <c r="AE37" s="14">
        <f t="shared" si="14"/>
        <v>0</v>
      </c>
      <c r="AF37" s="14">
        <f t="shared" si="15"/>
        <v>0</v>
      </c>
      <c r="AG37" s="14">
        <f t="shared" si="16"/>
        <v>0</v>
      </c>
      <c r="AH37" s="14">
        <f t="shared" si="17"/>
        <v>0</v>
      </c>
      <c r="AI37" s="14">
        <f t="shared" si="18"/>
        <v>2.4390243902439025E-2</v>
      </c>
      <c r="AJ37" s="14">
        <f t="shared" si="19"/>
        <v>0</v>
      </c>
      <c r="AK37" s="14">
        <f t="shared" si="20"/>
        <v>0</v>
      </c>
      <c r="AL37" s="14">
        <f t="shared" si="21"/>
        <v>0</v>
      </c>
      <c r="AM37" s="14">
        <f t="shared" si="22"/>
        <v>0</v>
      </c>
      <c r="AN37" s="14">
        <f t="shared" si="23"/>
        <v>0</v>
      </c>
      <c r="AO37" s="14">
        <f t="shared" si="24"/>
        <v>0</v>
      </c>
      <c r="AP37" s="15">
        <f t="shared" si="25"/>
        <v>1</v>
      </c>
      <c r="AQ37" s="2" t="str">
        <f t="shared" si="26"/>
        <v>crema verde</v>
      </c>
    </row>
    <row r="38" spans="2:43" x14ac:dyDescent="0.25">
      <c r="B38" s="8" t="s">
        <v>114</v>
      </c>
      <c r="C38" s="19">
        <v>1</v>
      </c>
      <c r="D38" s="19">
        <v>35</v>
      </c>
      <c r="E38" s="17" t="s">
        <v>53</v>
      </c>
      <c r="F38" s="9">
        <v>10</v>
      </c>
      <c r="G38" s="10" t="str">
        <f t="shared" si="1"/>
        <v>330-10</v>
      </c>
      <c r="H38" s="11"/>
      <c r="I38" s="10" t="str">
        <f t="shared" si="2"/>
        <v>330-30</v>
      </c>
      <c r="J38" s="11"/>
      <c r="K38" s="10" t="str">
        <f t="shared" si="3"/>
        <v>330-32</v>
      </c>
      <c r="L38" s="11"/>
      <c r="M38" s="10" t="str">
        <f t="shared" si="4"/>
        <v>330-50</v>
      </c>
      <c r="N38" s="11"/>
      <c r="O38" s="10" t="str">
        <f t="shared" si="5"/>
        <v>330-60</v>
      </c>
      <c r="P38" s="11">
        <v>0.5</v>
      </c>
      <c r="Q38" s="10" t="str">
        <f t="shared" si="6"/>
        <v>330-81</v>
      </c>
      <c r="R38" s="11"/>
      <c r="S38" s="10" t="str">
        <f t="shared" si="7"/>
        <v>330-82</v>
      </c>
      <c r="T38" s="11"/>
      <c r="U38" s="10" t="str">
        <f t="shared" si="8"/>
        <v>330-99</v>
      </c>
      <c r="V38" s="11"/>
      <c r="W38" s="10" t="str">
        <f t="shared" si="9"/>
        <v>Option 1</v>
      </c>
      <c r="X38" s="11"/>
      <c r="Y38" s="10" t="str">
        <f t="shared" si="10"/>
        <v>Option 2</v>
      </c>
      <c r="Z38" s="11"/>
      <c r="AA38" s="10" t="str">
        <f t="shared" si="11"/>
        <v>Option 3</v>
      </c>
      <c r="AB38" s="11"/>
      <c r="AC38" s="12">
        <f t="shared" si="27"/>
        <v>10.5</v>
      </c>
      <c r="AD38" s="13">
        <f t="shared" si="13"/>
        <v>0.95238095238095233</v>
      </c>
      <c r="AE38" s="14">
        <f t="shared" si="14"/>
        <v>0</v>
      </c>
      <c r="AF38" s="14">
        <f t="shared" si="15"/>
        <v>0</v>
      </c>
      <c r="AG38" s="14">
        <f t="shared" si="16"/>
        <v>0</v>
      </c>
      <c r="AH38" s="14">
        <f t="shared" si="17"/>
        <v>0</v>
      </c>
      <c r="AI38" s="14">
        <f t="shared" si="18"/>
        <v>4.7619047619047616E-2</v>
      </c>
      <c r="AJ38" s="14">
        <f t="shared" si="19"/>
        <v>0</v>
      </c>
      <c r="AK38" s="14">
        <f t="shared" si="20"/>
        <v>0</v>
      </c>
      <c r="AL38" s="14">
        <f t="shared" si="21"/>
        <v>0</v>
      </c>
      <c r="AM38" s="14">
        <f t="shared" si="22"/>
        <v>0</v>
      </c>
      <c r="AN38" s="14">
        <f t="shared" si="23"/>
        <v>0</v>
      </c>
      <c r="AO38" s="14">
        <f t="shared" si="24"/>
        <v>0</v>
      </c>
      <c r="AP38" s="15">
        <f t="shared" si="25"/>
        <v>1</v>
      </c>
      <c r="AQ38" s="2" t="str">
        <f t="shared" si="26"/>
        <v>pistacchio</v>
      </c>
    </row>
    <row r="39" spans="2:43" x14ac:dyDescent="0.25">
      <c r="B39" s="8" t="s">
        <v>115</v>
      </c>
      <c r="C39" s="19">
        <v>1</v>
      </c>
      <c r="D39" s="19">
        <v>36</v>
      </c>
      <c r="E39" s="17" t="s">
        <v>54</v>
      </c>
      <c r="F39" s="9">
        <v>10</v>
      </c>
      <c r="G39" s="10" t="str">
        <f t="shared" si="1"/>
        <v>330-10</v>
      </c>
      <c r="H39" s="11"/>
      <c r="I39" s="10" t="str">
        <f t="shared" si="2"/>
        <v>330-30</v>
      </c>
      <c r="J39" s="11"/>
      <c r="K39" s="10" t="str">
        <f t="shared" si="3"/>
        <v>330-32</v>
      </c>
      <c r="L39" s="11"/>
      <c r="M39" s="10" t="str">
        <f t="shared" si="4"/>
        <v>330-50</v>
      </c>
      <c r="N39" s="11"/>
      <c r="O39" s="10" t="str">
        <f t="shared" si="5"/>
        <v>330-60</v>
      </c>
      <c r="P39" s="11">
        <v>1</v>
      </c>
      <c r="Q39" s="10" t="str">
        <f t="shared" si="6"/>
        <v>330-81</v>
      </c>
      <c r="R39" s="11"/>
      <c r="S39" s="10" t="str">
        <f t="shared" si="7"/>
        <v>330-82</v>
      </c>
      <c r="T39" s="11"/>
      <c r="U39" s="10" t="str">
        <f t="shared" si="8"/>
        <v>330-99</v>
      </c>
      <c r="V39" s="11"/>
      <c r="W39" s="10" t="str">
        <f t="shared" si="9"/>
        <v>Option 1</v>
      </c>
      <c r="X39" s="11"/>
      <c r="Y39" s="10" t="str">
        <f t="shared" si="10"/>
        <v>Option 2</v>
      </c>
      <c r="Z39" s="11"/>
      <c r="AA39" s="10" t="str">
        <f t="shared" si="11"/>
        <v>Option 3</v>
      </c>
      <c r="AB39" s="11"/>
      <c r="AC39" s="12">
        <f t="shared" si="27"/>
        <v>11</v>
      </c>
      <c r="AD39" s="13">
        <f t="shared" si="13"/>
        <v>0.90909090909090906</v>
      </c>
      <c r="AE39" s="14">
        <f t="shared" si="14"/>
        <v>0</v>
      </c>
      <c r="AF39" s="14">
        <f t="shared" si="15"/>
        <v>0</v>
      </c>
      <c r="AG39" s="14">
        <f t="shared" si="16"/>
        <v>0</v>
      </c>
      <c r="AH39" s="14">
        <f t="shared" si="17"/>
        <v>0</v>
      </c>
      <c r="AI39" s="14">
        <f t="shared" si="18"/>
        <v>9.0909090909090912E-2</v>
      </c>
      <c r="AJ39" s="14">
        <f t="shared" si="19"/>
        <v>0</v>
      </c>
      <c r="AK39" s="14">
        <f t="shared" si="20"/>
        <v>0</v>
      </c>
      <c r="AL39" s="14">
        <f t="shared" si="21"/>
        <v>0</v>
      </c>
      <c r="AM39" s="14">
        <f t="shared" si="22"/>
        <v>0</v>
      </c>
      <c r="AN39" s="14">
        <f t="shared" si="23"/>
        <v>0</v>
      </c>
      <c r="AO39" s="14">
        <f t="shared" si="24"/>
        <v>0</v>
      </c>
      <c r="AP39" s="15">
        <f t="shared" si="25"/>
        <v>1</v>
      </c>
      <c r="AQ39" s="2" t="str">
        <f t="shared" si="26"/>
        <v>karadamon</v>
      </c>
    </row>
    <row r="40" spans="2:43" x14ac:dyDescent="0.25">
      <c r="B40" s="8" t="s">
        <v>116</v>
      </c>
      <c r="C40" s="19">
        <v>1</v>
      </c>
      <c r="D40" s="19">
        <v>37</v>
      </c>
      <c r="E40" s="17" t="s">
        <v>55</v>
      </c>
      <c r="F40" s="9">
        <v>10</v>
      </c>
      <c r="G40" s="10" t="str">
        <f t="shared" si="1"/>
        <v>330-10</v>
      </c>
      <c r="H40" s="11"/>
      <c r="I40" s="10" t="str">
        <f t="shared" si="2"/>
        <v>330-30</v>
      </c>
      <c r="J40" s="11"/>
      <c r="K40" s="10" t="str">
        <f t="shared" si="3"/>
        <v>330-32</v>
      </c>
      <c r="L40" s="11"/>
      <c r="M40" s="10" t="str">
        <f t="shared" si="4"/>
        <v>330-50</v>
      </c>
      <c r="N40" s="11"/>
      <c r="O40" s="10" t="str">
        <f t="shared" si="5"/>
        <v>330-60</v>
      </c>
      <c r="P40" s="11">
        <v>1.5</v>
      </c>
      <c r="Q40" s="10" t="str">
        <f t="shared" si="6"/>
        <v>330-81</v>
      </c>
      <c r="R40" s="11"/>
      <c r="S40" s="10" t="str">
        <f t="shared" si="7"/>
        <v>330-82</v>
      </c>
      <c r="T40" s="11"/>
      <c r="U40" s="10" t="str">
        <f t="shared" si="8"/>
        <v>330-99</v>
      </c>
      <c r="V40" s="11"/>
      <c r="W40" s="10" t="str">
        <f t="shared" si="9"/>
        <v>Option 1</v>
      </c>
      <c r="X40" s="11"/>
      <c r="Y40" s="10" t="str">
        <f t="shared" si="10"/>
        <v>Option 2</v>
      </c>
      <c r="Z40" s="11"/>
      <c r="AA40" s="10" t="str">
        <f t="shared" si="11"/>
        <v>Option 3</v>
      </c>
      <c r="AB40" s="11"/>
      <c r="AC40" s="12">
        <f t="shared" si="27"/>
        <v>11.5</v>
      </c>
      <c r="AD40" s="13">
        <f t="shared" si="13"/>
        <v>0.86956521739130432</v>
      </c>
      <c r="AE40" s="14">
        <f t="shared" si="14"/>
        <v>0</v>
      </c>
      <c r="AF40" s="14">
        <f t="shared" si="15"/>
        <v>0</v>
      </c>
      <c r="AG40" s="14">
        <f t="shared" si="16"/>
        <v>0</v>
      </c>
      <c r="AH40" s="14">
        <f t="shared" si="17"/>
        <v>0</v>
      </c>
      <c r="AI40" s="14">
        <f t="shared" si="18"/>
        <v>0.13043478260869565</v>
      </c>
      <c r="AJ40" s="14">
        <f t="shared" si="19"/>
        <v>0</v>
      </c>
      <c r="AK40" s="14">
        <f t="shared" si="20"/>
        <v>0</v>
      </c>
      <c r="AL40" s="14">
        <f t="shared" si="21"/>
        <v>0</v>
      </c>
      <c r="AM40" s="14">
        <f t="shared" si="22"/>
        <v>0</v>
      </c>
      <c r="AN40" s="14">
        <f t="shared" si="23"/>
        <v>0</v>
      </c>
      <c r="AO40" s="14">
        <f t="shared" si="24"/>
        <v>0</v>
      </c>
      <c r="AP40" s="15">
        <f t="shared" si="25"/>
        <v>1</v>
      </c>
      <c r="AQ40" s="2" t="str">
        <f t="shared" si="26"/>
        <v>paradise green</v>
      </c>
    </row>
    <row r="41" spans="2:43" x14ac:dyDescent="0.25">
      <c r="B41" s="8" t="s">
        <v>117</v>
      </c>
      <c r="C41" s="19">
        <v>1</v>
      </c>
      <c r="D41" s="19">
        <v>38</v>
      </c>
      <c r="E41" s="17" t="s">
        <v>56</v>
      </c>
      <c r="F41" s="9">
        <v>10</v>
      </c>
      <c r="G41" s="10" t="str">
        <f t="shared" si="1"/>
        <v>330-10</v>
      </c>
      <c r="H41" s="11"/>
      <c r="I41" s="10" t="str">
        <f t="shared" si="2"/>
        <v>330-30</v>
      </c>
      <c r="J41" s="11"/>
      <c r="K41" s="10" t="str">
        <f t="shared" si="3"/>
        <v>330-32</v>
      </c>
      <c r="L41" s="11"/>
      <c r="M41" s="10" t="str">
        <f t="shared" si="4"/>
        <v>330-50</v>
      </c>
      <c r="N41" s="11"/>
      <c r="O41" s="10" t="str">
        <f t="shared" si="5"/>
        <v>330-60</v>
      </c>
      <c r="P41" s="11">
        <v>2.5</v>
      </c>
      <c r="Q41" s="10" t="str">
        <f t="shared" si="6"/>
        <v>330-81</v>
      </c>
      <c r="R41" s="11"/>
      <c r="S41" s="10" t="str">
        <f t="shared" si="7"/>
        <v>330-82</v>
      </c>
      <c r="T41" s="11"/>
      <c r="U41" s="10" t="str">
        <f t="shared" si="8"/>
        <v>330-99</v>
      </c>
      <c r="V41" s="11"/>
      <c r="W41" s="10" t="str">
        <f t="shared" si="9"/>
        <v>Option 1</v>
      </c>
      <c r="X41" s="11"/>
      <c r="Y41" s="10" t="str">
        <f t="shared" si="10"/>
        <v>Option 2</v>
      </c>
      <c r="Z41" s="11"/>
      <c r="AA41" s="10" t="str">
        <f t="shared" si="11"/>
        <v>Option 3</v>
      </c>
      <c r="AB41" s="11"/>
      <c r="AC41" s="12">
        <f t="shared" si="27"/>
        <v>12.5</v>
      </c>
      <c r="AD41" s="13">
        <f t="shared" si="13"/>
        <v>0.8</v>
      </c>
      <c r="AE41" s="14">
        <f t="shared" si="14"/>
        <v>0</v>
      </c>
      <c r="AF41" s="14">
        <f t="shared" si="15"/>
        <v>0</v>
      </c>
      <c r="AG41" s="14">
        <f t="shared" si="16"/>
        <v>0</v>
      </c>
      <c r="AH41" s="14">
        <f t="shared" si="17"/>
        <v>0</v>
      </c>
      <c r="AI41" s="14">
        <f t="shared" si="18"/>
        <v>0.2</v>
      </c>
      <c r="AJ41" s="14">
        <f t="shared" si="19"/>
        <v>0</v>
      </c>
      <c r="AK41" s="14">
        <f t="shared" si="20"/>
        <v>0</v>
      </c>
      <c r="AL41" s="14">
        <f t="shared" si="21"/>
        <v>0</v>
      </c>
      <c r="AM41" s="14">
        <f t="shared" si="22"/>
        <v>0</v>
      </c>
      <c r="AN41" s="14">
        <f t="shared" si="23"/>
        <v>0</v>
      </c>
      <c r="AO41" s="14">
        <f t="shared" si="24"/>
        <v>0</v>
      </c>
      <c r="AP41" s="15">
        <f t="shared" si="25"/>
        <v>1</v>
      </c>
      <c r="AQ41" s="2" t="str">
        <f t="shared" si="26"/>
        <v>verde opale</v>
      </c>
    </row>
    <row r="42" spans="2:43" x14ac:dyDescent="0.25">
      <c r="B42" s="8" t="s">
        <v>118</v>
      </c>
      <c r="C42" s="19">
        <v>1</v>
      </c>
      <c r="D42" s="19">
        <v>39</v>
      </c>
      <c r="E42" s="17" t="s">
        <v>57</v>
      </c>
      <c r="F42" s="9">
        <v>10</v>
      </c>
      <c r="G42" s="10" t="str">
        <f t="shared" si="1"/>
        <v>330-10</v>
      </c>
      <c r="H42" s="11"/>
      <c r="I42" s="10" t="str">
        <f t="shared" si="2"/>
        <v>330-30</v>
      </c>
      <c r="J42" s="11"/>
      <c r="K42" s="10" t="str">
        <f t="shared" si="3"/>
        <v>330-32</v>
      </c>
      <c r="L42" s="11"/>
      <c r="M42" s="10" t="str">
        <f t="shared" si="4"/>
        <v>330-50</v>
      </c>
      <c r="N42" s="11"/>
      <c r="O42" s="10" t="str">
        <f t="shared" si="5"/>
        <v>330-60</v>
      </c>
      <c r="P42" s="11">
        <v>5</v>
      </c>
      <c r="Q42" s="10" t="str">
        <f t="shared" si="6"/>
        <v>330-81</v>
      </c>
      <c r="R42" s="11"/>
      <c r="S42" s="10" t="str">
        <f t="shared" si="7"/>
        <v>330-82</v>
      </c>
      <c r="T42" s="11"/>
      <c r="U42" s="10" t="str">
        <f t="shared" si="8"/>
        <v>330-99</v>
      </c>
      <c r="V42" s="11"/>
      <c r="W42" s="10" t="str">
        <f t="shared" si="9"/>
        <v>Option 1</v>
      </c>
      <c r="X42" s="11"/>
      <c r="Y42" s="10" t="str">
        <f t="shared" si="10"/>
        <v>Option 2</v>
      </c>
      <c r="Z42" s="11"/>
      <c r="AA42" s="10" t="str">
        <f t="shared" si="11"/>
        <v>Option 3</v>
      </c>
      <c r="AB42" s="11"/>
      <c r="AC42" s="12">
        <f t="shared" si="27"/>
        <v>15</v>
      </c>
      <c r="AD42" s="13">
        <f t="shared" si="13"/>
        <v>0.66666666666666663</v>
      </c>
      <c r="AE42" s="14">
        <f t="shared" si="14"/>
        <v>0</v>
      </c>
      <c r="AF42" s="14">
        <f t="shared" si="15"/>
        <v>0</v>
      </c>
      <c r="AG42" s="14">
        <f t="shared" si="16"/>
        <v>0</v>
      </c>
      <c r="AH42" s="14">
        <f t="shared" si="17"/>
        <v>0</v>
      </c>
      <c r="AI42" s="14">
        <f t="shared" si="18"/>
        <v>0.33333333333333331</v>
      </c>
      <c r="AJ42" s="14">
        <f t="shared" si="19"/>
        <v>0</v>
      </c>
      <c r="AK42" s="14">
        <f t="shared" si="20"/>
        <v>0</v>
      </c>
      <c r="AL42" s="14">
        <f t="shared" si="21"/>
        <v>0</v>
      </c>
      <c r="AM42" s="14">
        <f t="shared" si="22"/>
        <v>0</v>
      </c>
      <c r="AN42" s="14">
        <f t="shared" si="23"/>
        <v>0</v>
      </c>
      <c r="AO42" s="14">
        <f t="shared" si="24"/>
        <v>0</v>
      </c>
      <c r="AP42" s="15">
        <f t="shared" si="25"/>
        <v>1</v>
      </c>
      <c r="AQ42" s="2" t="str">
        <f t="shared" si="26"/>
        <v>smaragd</v>
      </c>
    </row>
    <row r="43" spans="2:43" x14ac:dyDescent="0.25">
      <c r="B43" s="8" t="s">
        <v>119</v>
      </c>
      <c r="C43" s="19">
        <v>1</v>
      </c>
      <c r="D43" s="19">
        <v>40</v>
      </c>
      <c r="E43" s="17" t="s">
        <v>58</v>
      </c>
      <c r="F43" s="9"/>
      <c r="G43" s="10" t="str">
        <f t="shared" si="1"/>
        <v>330-10</v>
      </c>
      <c r="H43" s="11"/>
      <c r="I43" s="10" t="str">
        <f t="shared" si="2"/>
        <v>330-30</v>
      </c>
      <c r="J43" s="11"/>
      <c r="K43" s="10" t="str">
        <f t="shared" si="3"/>
        <v>330-32</v>
      </c>
      <c r="L43" s="11"/>
      <c r="M43" s="10" t="str">
        <f t="shared" si="4"/>
        <v>330-50</v>
      </c>
      <c r="N43" s="11"/>
      <c r="O43" s="10" t="str">
        <f t="shared" si="5"/>
        <v>330-60</v>
      </c>
      <c r="P43" s="11">
        <v>1</v>
      </c>
      <c r="Q43" s="10" t="str">
        <f t="shared" si="6"/>
        <v>330-81</v>
      </c>
      <c r="R43" s="11"/>
      <c r="S43" s="10" t="str">
        <f t="shared" si="7"/>
        <v>330-82</v>
      </c>
      <c r="T43" s="11"/>
      <c r="U43" s="10" t="str">
        <f t="shared" si="8"/>
        <v>330-99</v>
      </c>
      <c r="V43" s="11"/>
      <c r="W43" s="10" t="str">
        <f t="shared" si="9"/>
        <v>Option 1</v>
      </c>
      <c r="X43" s="11"/>
      <c r="Y43" s="10" t="str">
        <f t="shared" si="10"/>
        <v>Option 2</v>
      </c>
      <c r="Z43" s="11"/>
      <c r="AA43" s="10" t="str">
        <f t="shared" si="11"/>
        <v>Option 3</v>
      </c>
      <c r="AB43" s="11"/>
      <c r="AC43" s="12">
        <f t="shared" si="27"/>
        <v>1</v>
      </c>
      <c r="AD43" s="13">
        <f t="shared" si="13"/>
        <v>0</v>
      </c>
      <c r="AE43" s="14">
        <f t="shared" si="14"/>
        <v>0</v>
      </c>
      <c r="AF43" s="14">
        <f t="shared" si="15"/>
        <v>0</v>
      </c>
      <c r="AG43" s="14">
        <f t="shared" si="16"/>
        <v>0</v>
      </c>
      <c r="AH43" s="14">
        <f t="shared" si="17"/>
        <v>0</v>
      </c>
      <c r="AI43" s="14">
        <f t="shared" si="18"/>
        <v>1</v>
      </c>
      <c r="AJ43" s="14">
        <f t="shared" si="19"/>
        <v>0</v>
      </c>
      <c r="AK43" s="14">
        <f t="shared" si="20"/>
        <v>0</v>
      </c>
      <c r="AL43" s="14">
        <f t="shared" si="21"/>
        <v>0</v>
      </c>
      <c r="AM43" s="14">
        <f t="shared" si="22"/>
        <v>0</v>
      </c>
      <c r="AN43" s="14">
        <f t="shared" si="23"/>
        <v>0</v>
      </c>
      <c r="AO43" s="14">
        <f t="shared" si="24"/>
        <v>0</v>
      </c>
      <c r="AP43" s="15">
        <f t="shared" si="25"/>
        <v>1</v>
      </c>
      <c r="AQ43" s="2" t="str">
        <f t="shared" si="26"/>
        <v>russian green</v>
      </c>
    </row>
    <row r="44" spans="2:43" x14ac:dyDescent="0.25">
      <c r="B44" s="8" t="s">
        <v>120</v>
      </c>
      <c r="C44" s="19">
        <v>1</v>
      </c>
      <c r="D44" s="19">
        <v>41</v>
      </c>
      <c r="E44" s="17" t="s">
        <v>59</v>
      </c>
      <c r="F44" s="9">
        <v>10</v>
      </c>
      <c r="G44" s="10" t="str">
        <f t="shared" si="1"/>
        <v>330-10</v>
      </c>
      <c r="H44" s="11"/>
      <c r="I44" s="10" t="str">
        <f t="shared" si="2"/>
        <v>330-30</v>
      </c>
      <c r="J44" s="11"/>
      <c r="K44" s="10" t="str">
        <f t="shared" si="3"/>
        <v>330-32</v>
      </c>
      <c r="L44" s="11"/>
      <c r="M44" s="10" t="str">
        <f t="shared" si="4"/>
        <v>330-50</v>
      </c>
      <c r="N44" s="11"/>
      <c r="O44" s="10" t="str">
        <f t="shared" si="5"/>
        <v>330-60</v>
      </c>
      <c r="P44" s="11"/>
      <c r="Q44" s="10" t="str">
        <f t="shared" si="6"/>
        <v>330-81</v>
      </c>
      <c r="R44" s="11">
        <v>0.125</v>
      </c>
      <c r="S44" s="10" t="str">
        <f t="shared" si="7"/>
        <v>330-82</v>
      </c>
      <c r="T44" s="11"/>
      <c r="U44" s="10" t="str">
        <f t="shared" si="8"/>
        <v>330-99</v>
      </c>
      <c r="V44" s="11"/>
      <c r="W44" s="10" t="str">
        <f t="shared" si="9"/>
        <v>Option 1</v>
      </c>
      <c r="X44" s="11"/>
      <c r="Y44" s="10" t="str">
        <f t="shared" si="10"/>
        <v>Option 2</v>
      </c>
      <c r="Z44" s="11"/>
      <c r="AA44" s="10" t="str">
        <f t="shared" si="11"/>
        <v>Option 3</v>
      </c>
      <c r="AB44" s="11"/>
      <c r="AC44" s="12">
        <f t="shared" si="27"/>
        <v>10.125</v>
      </c>
      <c r="AD44" s="13">
        <f t="shared" si="13"/>
        <v>0.98765432098765427</v>
      </c>
      <c r="AE44" s="14">
        <f t="shared" si="14"/>
        <v>0</v>
      </c>
      <c r="AF44" s="14">
        <f t="shared" si="15"/>
        <v>0</v>
      </c>
      <c r="AG44" s="14">
        <f t="shared" si="16"/>
        <v>0</v>
      </c>
      <c r="AH44" s="14">
        <f t="shared" si="17"/>
        <v>0</v>
      </c>
      <c r="AI44" s="14">
        <f t="shared" si="18"/>
        <v>0</v>
      </c>
      <c r="AJ44" s="14">
        <f t="shared" si="19"/>
        <v>1.2345679012345678E-2</v>
      </c>
      <c r="AK44" s="14">
        <f t="shared" si="20"/>
        <v>0</v>
      </c>
      <c r="AL44" s="14">
        <f t="shared" si="21"/>
        <v>0</v>
      </c>
      <c r="AM44" s="14">
        <f t="shared" si="22"/>
        <v>0</v>
      </c>
      <c r="AN44" s="14">
        <f t="shared" si="23"/>
        <v>0</v>
      </c>
      <c r="AO44" s="14">
        <f t="shared" si="24"/>
        <v>0</v>
      </c>
      <c r="AP44" s="15">
        <f t="shared" si="25"/>
        <v>1</v>
      </c>
      <c r="AQ44" s="2" t="str">
        <f t="shared" si="26"/>
        <v>cement</v>
      </c>
    </row>
    <row r="45" spans="2:43" x14ac:dyDescent="0.25">
      <c r="B45" s="8" t="s">
        <v>121</v>
      </c>
      <c r="C45" s="19">
        <v>1</v>
      </c>
      <c r="D45" s="19">
        <v>42</v>
      </c>
      <c r="E45" s="17" t="s">
        <v>60</v>
      </c>
      <c r="F45" s="9">
        <v>10</v>
      </c>
      <c r="G45" s="10" t="str">
        <f t="shared" si="1"/>
        <v>330-10</v>
      </c>
      <c r="H45" s="11"/>
      <c r="I45" s="10" t="str">
        <f t="shared" si="2"/>
        <v>330-30</v>
      </c>
      <c r="J45" s="11"/>
      <c r="K45" s="10" t="str">
        <f t="shared" si="3"/>
        <v>330-32</v>
      </c>
      <c r="L45" s="11"/>
      <c r="M45" s="10" t="str">
        <f t="shared" si="4"/>
        <v>330-50</v>
      </c>
      <c r="N45" s="11"/>
      <c r="O45" s="10" t="str">
        <f t="shared" si="5"/>
        <v>330-60</v>
      </c>
      <c r="P45" s="11"/>
      <c r="Q45" s="10" t="str">
        <f t="shared" si="6"/>
        <v>330-81</v>
      </c>
      <c r="R45" s="11">
        <v>0.25</v>
      </c>
      <c r="S45" s="10" t="str">
        <f t="shared" si="7"/>
        <v>330-82</v>
      </c>
      <c r="T45" s="11"/>
      <c r="U45" s="10" t="str">
        <f t="shared" si="8"/>
        <v>330-99</v>
      </c>
      <c r="V45" s="11"/>
      <c r="W45" s="10" t="str">
        <f t="shared" si="9"/>
        <v>Option 1</v>
      </c>
      <c r="X45" s="11"/>
      <c r="Y45" s="10" t="str">
        <f t="shared" si="10"/>
        <v>Option 2</v>
      </c>
      <c r="Z45" s="11"/>
      <c r="AA45" s="10" t="str">
        <f t="shared" si="11"/>
        <v>Option 3</v>
      </c>
      <c r="AB45" s="11"/>
      <c r="AC45" s="12">
        <f t="shared" si="27"/>
        <v>10.25</v>
      </c>
      <c r="AD45" s="13">
        <f t="shared" si="13"/>
        <v>0.97560975609756095</v>
      </c>
      <c r="AE45" s="14">
        <f t="shared" si="14"/>
        <v>0</v>
      </c>
      <c r="AF45" s="14">
        <f t="shared" si="15"/>
        <v>0</v>
      </c>
      <c r="AG45" s="14">
        <f t="shared" si="16"/>
        <v>0</v>
      </c>
      <c r="AH45" s="14">
        <f t="shared" si="17"/>
        <v>0</v>
      </c>
      <c r="AI45" s="14">
        <f t="shared" si="18"/>
        <v>0</v>
      </c>
      <c r="AJ45" s="14">
        <f t="shared" si="19"/>
        <v>2.4390243902439025E-2</v>
      </c>
      <c r="AK45" s="14">
        <f t="shared" si="20"/>
        <v>0</v>
      </c>
      <c r="AL45" s="14">
        <f t="shared" si="21"/>
        <v>0</v>
      </c>
      <c r="AM45" s="14">
        <f t="shared" si="22"/>
        <v>0</v>
      </c>
      <c r="AN45" s="14">
        <f t="shared" si="23"/>
        <v>0</v>
      </c>
      <c r="AO45" s="14">
        <f t="shared" si="24"/>
        <v>0</v>
      </c>
      <c r="AP45" s="15">
        <f t="shared" si="25"/>
        <v>1</v>
      </c>
      <c r="AQ45" s="2" t="str">
        <f t="shared" si="26"/>
        <v>nebual</v>
      </c>
    </row>
    <row r="46" spans="2:43" x14ac:dyDescent="0.25">
      <c r="B46" s="8" t="s">
        <v>122</v>
      </c>
      <c r="C46" s="19">
        <v>1</v>
      </c>
      <c r="D46" s="19">
        <v>43</v>
      </c>
      <c r="E46" s="17" t="s">
        <v>61</v>
      </c>
      <c r="F46" s="9">
        <v>10</v>
      </c>
      <c r="G46" s="10" t="str">
        <f t="shared" si="1"/>
        <v>330-10</v>
      </c>
      <c r="H46" s="11"/>
      <c r="I46" s="10" t="str">
        <f t="shared" si="2"/>
        <v>330-30</v>
      </c>
      <c r="J46" s="11"/>
      <c r="K46" s="10" t="str">
        <f t="shared" si="3"/>
        <v>330-32</v>
      </c>
      <c r="L46" s="11"/>
      <c r="M46" s="10" t="str">
        <f t="shared" si="4"/>
        <v>330-50</v>
      </c>
      <c r="N46" s="11"/>
      <c r="O46" s="10" t="str">
        <f t="shared" si="5"/>
        <v>330-60</v>
      </c>
      <c r="P46" s="11"/>
      <c r="Q46" s="10" t="str">
        <f t="shared" si="6"/>
        <v>330-81</v>
      </c>
      <c r="R46" s="11">
        <v>0.5</v>
      </c>
      <c r="S46" s="10" t="str">
        <f t="shared" si="7"/>
        <v>330-82</v>
      </c>
      <c r="T46" s="11"/>
      <c r="U46" s="10" t="str">
        <f t="shared" si="8"/>
        <v>330-99</v>
      </c>
      <c r="V46" s="11"/>
      <c r="W46" s="10" t="str">
        <f t="shared" si="9"/>
        <v>Option 1</v>
      </c>
      <c r="X46" s="11"/>
      <c r="Y46" s="10" t="str">
        <f t="shared" si="10"/>
        <v>Option 2</v>
      </c>
      <c r="Z46" s="11"/>
      <c r="AA46" s="10" t="str">
        <f t="shared" si="11"/>
        <v>Option 3</v>
      </c>
      <c r="AB46" s="11"/>
      <c r="AC46" s="12">
        <f t="shared" si="27"/>
        <v>10.5</v>
      </c>
      <c r="AD46" s="13">
        <f t="shared" si="13"/>
        <v>0.95238095238095233</v>
      </c>
      <c r="AE46" s="14">
        <f t="shared" si="14"/>
        <v>0</v>
      </c>
      <c r="AF46" s="14">
        <f t="shared" si="15"/>
        <v>0</v>
      </c>
      <c r="AG46" s="14">
        <f t="shared" si="16"/>
        <v>0</v>
      </c>
      <c r="AH46" s="14">
        <f t="shared" si="17"/>
        <v>0</v>
      </c>
      <c r="AI46" s="14">
        <f t="shared" si="18"/>
        <v>0</v>
      </c>
      <c r="AJ46" s="14">
        <f t="shared" si="19"/>
        <v>4.7619047619047616E-2</v>
      </c>
      <c r="AK46" s="14">
        <f t="shared" si="20"/>
        <v>0</v>
      </c>
      <c r="AL46" s="14">
        <f t="shared" si="21"/>
        <v>0</v>
      </c>
      <c r="AM46" s="14">
        <f t="shared" si="22"/>
        <v>0</v>
      </c>
      <c r="AN46" s="14">
        <f t="shared" si="23"/>
        <v>0</v>
      </c>
      <c r="AO46" s="14">
        <f t="shared" si="24"/>
        <v>0</v>
      </c>
      <c r="AP46" s="15">
        <f t="shared" si="25"/>
        <v>1</v>
      </c>
      <c r="AQ46" s="2" t="str">
        <f t="shared" si="26"/>
        <v>kangaroo</v>
      </c>
    </row>
    <row r="47" spans="2:43" x14ac:dyDescent="0.25">
      <c r="B47" s="8" t="s">
        <v>123</v>
      </c>
      <c r="C47" s="19">
        <v>1</v>
      </c>
      <c r="D47" s="19">
        <v>44</v>
      </c>
      <c r="E47" s="17" t="s">
        <v>62</v>
      </c>
      <c r="F47" s="9">
        <v>10</v>
      </c>
      <c r="G47" s="10" t="str">
        <f t="shared" si="1"/>
        <v>330-10</v>
      </c>
      <c r="H47" s="11"/>
      <c r="I47" s="10" t="str">
        <f t="shared" si="2"/>
        <v>330-30</v>
      </c>
      <c r="J47" s="11"/>
      <c r="K47" s="10" t="str">
        <f t="shared" si="3"/>
        <v>330-32</v>
      </c>
      <c r="L47" s="11"/>
      <c r="M47" s="10" t="str">
        <f t="shared" si="4"/>
        <v>330-50</v>
      </c>
      <c r="N47" s="11"/>
      <c r="O47" s="10" t="str">
        <f t="shared" si="5"/>
        <v>330-60</v>
      </c>
      <c r="P47" s="11"/>
      <c r="Q47" s="10" t="str">
        <f t="shared" si="6"/>
        <v>330-81</v>
      </c>
      <c r="R47" s="11">
        <v>1</v>
      </c>
      <c r="S47" s="10" t="str">
        <f t="shared" si="7"/>
        <v>330-82</v>
      </c>
      <c r="T47" s="11"/>
      <c r="U47" s="10" t="str">
        <f t="shared" si="8"/>
        <v>330-99</v>
      </c>
      <c r="V47" s="11"/>
      <c r="W47" s="10" t="str">
        <f t="shared" si="9"/>
        <v>Option 1</v>
      </c>
      <c r="X47" s="11"/>
      <c r="Y47" s="10" t="str">
        <f t="shared" si="10"/>
        <v>Option 2</v>
      </c>
      <c r="Z47" s="11"/>
      <c r="AA47" s="10" t="str">
        <f t="shared" si="11"/>
        <v>Option 3</v>
      </c>
      <c r="AB47" s="11"/>
      <c r="AC47" s="12">
        <f t="shared" si="27"/>
        <v>11</v>
      </c>
      <c r="AD47" s="13">
        <f t="shared" si="13"/>
        <v>0.90909090909090906</v>
      </c>
      <c r="AE47" s="14">
        <f t="shared" si="14"/>
        <v>0</v>
      </c>
      <c r="AF47" s="14">
        <f t="shared" si="15"/>
        <v>0</v>
      </c>
      <c r="AG47" s="14">
        <f t="shared" si="16"/>
        <v>0</v>
      </c>
      <c r="AH47" s="14">
        <f t="shared" si="17"/>
        <v>0</v>
      </c>
      <c r="AI47" s="14">
        <f t="shared" si="18"/>
        <v>0</v>
      </c>
      <c r="AJ47" s="14">
        <f t="shared" si="19"/>
        <v>9.0909090909090912E-2</v>
      </c>
      <c r="AK47" s="14">
        <f t="shared" si="20"/>
        <v>0</v>
      </c>
      <c r="AL47" s="14">
        <f t="shared" si="21"/>
        <v>0</v>
      </c>
      <c r="AM47" s="14">
        <f t="shared" si="22"/>
        <v>0</v>
      </c>
      <c r="AN47" s="14">
        <f t="shared" si="23"/>
        <v>0</v>
      </c>
      <c r="AO47" s="14">
        <f t="shared" si="24"/>
        <v>0</v>
      </c>
      <c r="AP47" s="15">
        <f t="shared" si="25"/>
        <v>1</v>
      </c>
      <c r="AQ47" s="2" t="str">
        <f t="shared" si="26"/>
        <v>lounge</v>
      </c>
    </row>
    <row r="48" spans="2:43" x14ac:dyDescent="0.25">
      <c r="B48" s="8" t="s">
        <v>124</v>
      </c>
      <c r="C48" s="19">
        <v>1</v>
      </c>
      <c r="D48" s="19">
        <v>45</v>
      </c>
      <c r="E48" s="17" t="s">
        <v>63</v>
      </c>
      <c r="F48" s="9">
        <v>10</v>
      </c>
      <c r="G48" s="10" t="str">
        <f t="shared" si="1"/>
        <v>330-10</v>
      </c>
      <c r="H48" s="11"/>
      <c r="I48" s="10" t="str">
        <f t="shared" si="2"/>
        <v>330-30</v>
      </c>
      <c r="J48" s="11"/>
      <c r="K48" s="10" t="str">
        <f t="shared" si="3"/>
        <v>330-32</v>
      </c>
      <c r="L48" s="11"/>
      <c r="M48" s="10" t="str">
        <f t="shared" si="4"/>
        <v>330-50</v>
      </c>
      <c r="N48" s="11"/>
      <c r="O48" s="10" t="str">
        <f t="shared" si="5"/>
        <v>330-60</v>
      </c>
      <c r="P48" s="11"/>
      <c r="Q48" s="10" t="str">
        <f t="shared" si="6"/>
        <v>330-81</v>
      </c>
      <c r="R48" s="11">
        <v>1.5</v>
      </c>
      <c r="S48" s="10" t="str">
        <f t="shared" si="7"/>
        <v>330-82</v>
      </c>
      <c r="T48" s="11"/>
      <c r="U48" s="10" t="str">
        <f t="shared" si="8"/>
        <v>330-99</v>
      </c>
      <c r="V48" s="11"/>
      <c r="W48" s="10" t="str">
        <f t="shared" si="9"/>
        <v>Option 1</v>
      </c>
      <c r="X48" s="11"/>
      <c r="Y48" s="10" t="str">
        <f t="shared" si="10"/>
        <v>Option 2</v>
      </c>
      <c r="Z48" s="11"/>
      <c r="AA48" s="10" t="str">
        <f t="shared" si="11"/>
        <v>Option 3</v>
      </c>
      <c r="AB48" s="11"/>
      <c r="AC48" s="12">
        <f t="shared" si="27"/>
        <v>11.5</v>
      </c>
      <c r="AD48" s="13">
        <f t="shared" si="13"/>
        <v>0.86956521739130432</v>
      </c>
      <c r="AE48" s="14">
        <f t="shared" si="14"/>
        <v>0</v>
      </c>
      <c r="AF48" s="14">
        <f t="shared" si="15"/>
        <v>0</v>
      </c>
      <c r="AG48" s="14">
        <f t="shared" si="16"/>
        <v>0</v>
      </c>
      <c r="AH48" s="14">
        <f t="shared" si="17"/>
        <v>0</v>
      </c>
      <c r="AI48" s="14">
        <f t="shared" si="18"/>
        <v>0</v>
      </c>
      <c r="AJ48" s="14">
        <f t="shared" si="19"/>
        <v>0.13043478260869565</v>
      </c>
      <c r="AK48" s="14">
        <f t="shared" si="20"/>
        <v>0</v>
      </c>
      <c r="AL48" s="14">
        <f t="shared" si="21"/>
        <v>0</v>
      </c>
      <c r="AM48" s="14">
        <f t="shared" si="22"/>
        <v>0</v>
      </c>
      <c r="AN48" s="14">
        <f t="shared" si="23"/>
        <v>0</v>
      </c>
      <c r="AO48" s="14">
        <f t="shared" si="24"/>
        <v>0</v>
      </c>
      <c r="AP48" s="15">
        <f t="shared" si="25"/>
        <v>1</v>
      </c>
      <c r="AQ48" s="2" t="str">
        <f t="shared" si="26"/>
        <v>cashmere</v>
      </c>
    </row>
    <row r="49" spans="2:43" x14ac:dyDescent="0.25">
      <c r="B49" s="8" t="s">
        <v>125</v>
      </c>
      <c r="C49" s="19">
        <v>1</v>
      </c>
      <c r="D49" s="19">
        <v>46</v>
      </c>
      <c r="E49" s="17" t="s">
        <v>64</v>
      </c>
      <c r="F49" s="9">
        <v>10</v>
      </c>
      <c r="G49" s="10" t="str">
        <f t="shared" si="1"/>
        <v>330-10</v>
      </c>
      <c r="H49" s="11"/>
      <c r="I49" s="10" t="str">
        <f t="shared" si="2"/>
        <v>330-30</v>
      </c>
      <c r="J49" s="11"/>
      <c r="K49" s="10" t="str">
        <f t="shared" si="3"/>
        <v>330-32</v>
      </c>
      <c r="L49" s="11"/>
      <c r="M49" s="10" t="str">
        <f t="shared" si="4"/>
        <v>330-50</v>
      </c>
      <c r="N49" s="11"/>
      <c r="O49" s="10" t="str">
        <f t="shared" si="5"/>
        <v>330-60</v>
      </c>
      <c r="P49" s="11"/>
      <c r="Q49" s="10" t="str">
        <f t="shared" si="6"/>
        <v>330-81</v>
      </c>
      <c r="R49" s="11">
        <v>2.5</v>
      </c>
      <c r="S49" s="10" t="str">
        <f t="shared" si="7"/>
        <v>330-82</v>
      </c>
      <c r="T49" s="11"/>
      <c r="U49" s="10" t="str">
        <f t="shared" si="8"/>
        <v>330-99</v>
      </c>
      <c r="V49" s="11"/>
      <c r="W49" s="10" t="str">
        <f t="shared" si="9"/>
        <v>Option 1</v>
      </c>
      <c r="X49" s="11"/>
      <c r="Y49" s="10" t="str">
        <f t="shared" si="10"/>
        <v>Option 2</v>
      </c>
      <c r="Z49" s="11"/>
      <c r="AA49" s="10" t="str">
        <f t="shared" si="11"/>
        <v>Option 3</v>
      </c>
      <c r="AB49" s="11"/>
      <c r="AC49" s="12">
        <f t="shared" si="27"/>
        <v>12.5</v>
      </c>
      <c r="AD49" s="13">
        <f t="shared" si="13"/>
        <v>0.8</v>
      </c>
      <c r="AE49" s="14">
        <f t="shared" si="14"/>
        <v>0</v>
      </c>
      <c r="AF49" s="14">
        <f t="shared" si="15"/>
        <v>0</v>
      </c>
      <c r="AG49" s="14">
        <f t="shared" si="16"/>
        <v>0</v>
      </c>
      <c r="AH49" s="14">
        <f t="shared" si="17"/>
        <v>0</v>
      </c>
      <c r="AI49" s="14">
        <f t="shared" si="18"/>
        <v>0</v>
      </c>
      <c r="AJ49" s="14">
        <f t="shared" si="19"/>
        <v>0.2</v>
      </c>
      <c r="AK49" s="14">
        <f t="shared" si="20"/>
        <v>0</v>
      </c>
      <c r="AL49" s="14">
        <f t="shared" si="21"/>
        <v>0</v>
      </c>
      <c r="AM49" s="14">
        <f t="shared" si="22"/>
        <v>0</v>
      </c>
      <c r="AN49" s="14">
        <f t="shared" si="23"/>
        <v>0</v>
      </c>
      <c r="AO49" s="14">
        <f t="shared" si="24"/>
        <v>0</v>
      </c>
      <c r="AP49" s="15">
        <f t="shared" si="25"/>
        <v>1</v>
      </c>
      <c r="AQ49" s="2" t="str">
        <f t="shared" si="26"/>
        <v>twilight</v>
      </c>
    </row>
    <row r="50" spans="2:43" x14ac:dyDescent="0.25">
      <c r="B50" s="8" t="s">
        <v>126</v>
      </c>
      <c r="C50" s="19">
        <v>1</v>
      </c>
      <c r="D50" s="19">
        <v>47</v>
      </c>
      <c r="E50" s="17" t="s">
        <v>65</v>
      </c>
      <c r="F50" s="9">
        <v>10</v>
      </c>
      <c r="G50" s="10" t="str">
        <f t="shared" si="1"/>
        <v>330-10</v>
      </c>
      <c r="H50" s="11"/>
      <c r="I50" s="10" t="str">
        <f t="shared" si="2"/>
        <v>330-30</v>
      </c>
      <c r="J50" s="11"/>
      <c r="K50" s="10" t="str">
        <f t="shared" si="3"/>
        <v>330-32</v>
      </c>
      <c r="L50" s="11"/>
      <c r="M50" s="10" t="str">
        <f t="shared" si="4"/>
        <v>330-50</v>
      </c>
      <c r="N50" s="11"/>
      <c r="O50" s="10" t="str">
        <f t="shared" si="5"/>
        <v>330-60</v>
      </c>
      <c r="P50" s="11"/>
      <c r="Q50" s="10" t="str">
        <f t="shared" si="6"/>
        <v>330-81</v>
      </c>
      <c r="R50" s="11">
        <v>5</v>
      </c>
      <c r="S50" s="10" t="str">
        <f t="shared" si="7"/>
        <v>330-82</v>
      </c>
      <c r="T50" s="11"/>
      <c r="U50" s="10" t="str">
        <f t="shared" si="8"/>
        <v>330-99</v>
      </c>
      <c r="V50" s="11"/>
      <c r="W50" s="10" t="str">
        <f t="shared" si="9"/>
        <v>Option 1</v>
      </c>
      <c r="X50" s="11"/>
      <c r="Y50" s="10" t="str">
        <f t="shared" si="10"/>
        <v>Option 2</v>
      </c>
      <c r="Z50" s="11"/>
      <c r="AA50" s="10" t="str">
        <f t="shared" si="11"/>
        <v>Option 3</v>
      </c>
      <c r="AB50" s="11"/>
      <c r="AC50" s="12">
        <f t="shared" si="27"/>
        <v>15</v>
      </c>
      <c r="AD50" s="13">
        <f t="shared" si="13"/>
        <v>0.66666666666666663</v>
      </c>
      <c r="AE50" s="14">
        <f t="shared" si="14"/>
        <v>0</v>
      </c>
      <c r="AF50" s="14">
        <f t="shared" si="15"/>
        <v>0</v>
      </c>
      <c r="AG50" s="14">
        <f t="shared" si="16"/>
        <v>0</v>
      </c>
      <c r="AH50" s="14">
        <f t="shared" si="17"/>
        <v>0</v>
      </c>
      <c r="AI50" s="14">
        <f t="shared" si="18"/>
        <v>0</v>
      </c>
      <c r="AJ50" s="14">
        <f t="shared" si="19"/>
        <v>0.33333333333333331</v>
      </c>
      <c r="AK50" s="14">
        <f t="shared" si="20"/>
        <v>0</v>
      </c>
      <c r="AL50" s="14">
        <f t="shared" si="21"/>
        <v>0</v>
      </c>
      <c r="AM50" s="14">
        <f t="shared" si="22"/>
        <v>0</v>
      </c>
      <c r="AN50" s="14">
        <f t="shared" si="23"/>
        <v>0</v>
      </c>
      <c r="AO50" s="14">
        <f t="shared" si="24"/>
        <v>0</v>
      </c>
      <c r="AP50" s="15">
        <f t="shared" si="25"/>
        <v>1</v>
      </c>
      <c r="AQ50" s="2" t="str">
        <f t="shared" si="26"/>
        <v>cacao</v>
      </c>
    </row>
    <row r="51" spans="2:43" x14ac:dyDescent="0.25">
      <c r="B51" s="8" t="s">
        <v>127</v>
      </c>
      <c r="C51" s="19">
        <v>1</v>
      </c>
      <c r="D51" s="19">
        <v>48</v>
      </c>
      <c r="E51" s="17" t="s">
        <v>66</v>
      </c>
      <c r="F51" s="9"/>
      <c r="G51" s="10" t="str">
        <f t="shared" si="1"/>
        <v>330-10</v>
      </c>
      <c r="H51" s="11"/>
      <c r="I51" s="10" t="str">
        <f t="shared" si="2"/>
        <v>330-30</v>
      </c>
      <c r="J51" s="11"/>
      <c r="K51" s="10" t="str">
        <f t="shared" si="3"/>
        <v>330-32</v>
      </c>
      <c r="L51" s="11"/>
      <c r="M51" s="10" t="str">
        <f t="shared" si="4"/>
        <v>330-50</v>
      </c>
      <c r="N51" s="11"/>
      <c r="O51" s="10" t="str">
        <f t="shared" si="5"/>
        <v>330-60</v>
      </c>
      <c r="P51" s="11"/>
      <c r="Q51" s="10" t="str">
        <f t="shared" si="6"/>
        <v>330-81</v>
      </c>
      <c r="R51" s="11">
        <v>1</v>
      </c>
      <c r="S51" s="10" t="str">
        <f t="shared" si="7"/>
        <v>330-82</v>
      </c>
      <c r="T51" s="11"/>
      <c r="U51" s="10" t="str">
        <f t="shared" si="8"/>
        <v>330-99</v>
      </c>
      <c r="V51" s="11"/>
      <c r="W51" s="10" t="str">
        <f t="shared" si="9"/>
        <v>Option 1</v>
      </c>
      <c r="X51" s="11"/>
      <c r="Y51" s="10" t="str">
        <f t="shared" si="10"/>
        <v>Option 2</v>
      </c>
      <c r="Z51" s="11"/>
      <c r="AA51" s="10" t="str">
        <f t="shared" si="11"/>
        <v>Option 3</v>
      </c>
      <c r="AB51" s="11"/>
      <c r="AC51" s="12">
        <f t="shared" si="27"/>
        <v>1</v>
      </c>
      <c r="AD51" s="13">
        <f t="shared" si="13"/>
        <v>0</v>
      </c>
      <c r="AE51" s="14">
        <f t="shared" si="14"/>
        <v>0</v>
      </c>
      <c r="AF51" s="14">
        <f t="shared" si="15"/>
        <v>0</v>
      </c>
      <c r="AG51" s="14">
        <f t="shared" si="16"/>
        <v>0</v>
      </c>
      <c r="AH51" s="14">
        <f t="shared" si="17"/>
        <v>0</v>
      </c>
      <c r="AI51" s="14">
        <f t="shared" si="18"/>
        <v>0</v>
      </c>
      <c r="AJ51" s="14">
        <f t="shared" si="19"/>
        <v>1</v>
      </c>
      <c r="AK51" s="14">
        <f t="shared" si="20"/>
        <v>0</v>
      </c>
      <c r="AL51" s="14">
        <f t="shared" si="21"/>
        <v>0</v>
      </c>
      <c r="AM51" s="14">
        <f t="shared" si="22"/>
        <v>0</v>
      </c>
      <c r="AN51" s="14">
        <f t="shared" si="23"/>
        <v>0</v>
      </c>
      <c r="AO51" s="14">
        <f t="shared" si="24"/>
        <v>0</v>
      </c>
      <c r="AP51" s="15">
        <f t="shared" si="25"/>
        <v>1</v>
      </c>
      <c r="AQ51" s="2" t="str">
        <f t="shared" si="26"/>
        <v>maroon</v>
      </c>
    </row>
    <row r="52" spans="2:43" x14ac:dyDescent="0.25">
      <c r="B52" s="8" t="s">
        <v>128</v>
      </c>
      <c r="C52" s="19">
        <v>1</v>
      </c>
      <c r="D52" s="19">
        <v>49</v>
      </c>
      <c r="E52" s="17" t="s">
        <v>67</v>
      </c>
      <c r="F52" s="9">
        <v>10</v>
      </c>
      <c r="G52" s="10" t="str">
        <f t="shared" si="1"/>
        <v>330-10</v>
      </c>
      <c r="H52" s="11"/>
      <c r="I52" s="10" t="str">
        <f t="shared" si="2"/>
        <v>330-30</v>
      </c>
      <c r="J52" s="11"/>
      <c r="K52" s="10" t="str">
        <f t="shared" si="3"/>
        <v>330-32</v>
      </c>
      <c r="L52" s="11"/>
      <c r="M52" s="10" t="str">
        <f t="shared" si="4"/>
        <v>330-50</v>
      </c>
      <c r="N52" s="11"/>
      <c r="O52" s="10" t="str">
        <f t="shared" si="5"/>
        <v>330-60</v>
      </c>
      <c r="P52" s="11"/>
      <c r="Q52" s="10" t="str">
        <f t="shared" si="6"/>
        <v>330-81</v>
      </c>
      <c r="R52" s="11"/>
      <c r="S52" s="10" t="str">
        <f t="shared" si="7"/>
        <v>330-82</v>
      </c>
      <c r="T52" s="11">
        <v>0.125</v>
      </c>
      <c r="U52" s="10" t="str">
        <f t="shared" si="8"/>
        <v>330-99</v>
      </c>
      <c r="V52" s="11"/>
      <c r="W52" s="10" t="str">
        <f t="shared" si="9"/>
        <v>Option 1</v>
      </c>
      <c r="X52" s="11"/>
      <c r="Y52" s="10" t="str">
        <f t="shared" si="10"/>
        <v>Option 2</v>
      </c>
      <c r="Z52" s="11"/>
      <c r="AA52" s="10" t="str">
        <f t="shared" si="11"/>
        <v>Option 3</v>
      </c>
      <c r="AB52" s="11"/>
      <c r="AC52" s="12">
        <f t="shared" si="27"/>
        <v>10.125</v>
      </c>
      <c r="AD52" s="13">
        <f t="shared" si="13"/>
        <v>0.98765432098765427</v>
      </c>
      <c r="AE52" s="14">
        <f t="shared" si="14"/>
        <v>0</v>
      </c>
      <c r="AF52" s="14">
        <f t="shared" si="15"/>
        <v>0</v>
      </c>
      <c r="AG52" s="14">
        <f t="shared" si="16"/>
        <v>0</v>
      </c>
      <c r="AH52" s="14">
        <f t="shared" si="17"/>
        <v>0</v>
      </c>
      <c r="AI52" s="14">
        <f t="shared" si="18"/>
        <v>0</v>
      </c>
      <c r="AJ52" s="14">
        <f t="shared" si="19"/>
        <v>0</v>
      </c>
      <c r="AK52" s="14">
        <f t="shared" si="20"/>
        <v>1.2345679012345678E-2</v>
      </c>
      <c r="AL52" s="14">
        <f t="shared" si="21"/>
        <v>0</v>
      </c>
      <c r="AM52" s="14">
        <f t="shared" si="22"/>
        <v>0</v>
      </c>
      <c r="AN52" s="14">
        <f t="shared" si="23"/>
        <v>0</v>
      </c>
      <c r="AO52" s="14">
        <f t="shared" si="24"/>
        <v>0</v>
      </c>
      <c r="AP52" s="15">
        <f t="shared" si="25"/>
        <v>1</v>
      </c>
      <c r="AQ52" s="2" t="str">
        <f t="shared" si="26"/>
        <v>bianco perla</v>
      </c>
    </row>
    <row r="53" spans="2:43" x14ac:dyDescent="0.25">
      <c r="B53" s="8" t="s">
        <v>129</v>
      </c>
      <c r="C53" s="19">
        <v>1</v>
      </c>
      <c r="D53" s="19">
        <v>50</v>
      </c>
      <c r="E53" s="17" t="s">
        <v>68</v>
      </c>
      <c r="F53" s="9">
        <v>10</v>
      </c>
      <c r="G53" s="10" t="str">
        <f t="shared" si="1"/>
        <v>330-10</v>
      </c>
      <c r="H53" s="11"/>
      <c r="I53" s="10" t="str">
        <f t="shared" si="2"/>
        <v>330-30</v>
      </c>
      <c r="J53" s="11"/>
      <c r="K53" s="10" t="str">
        <f t="shared" si="3"/>
        <v>330-32</v>
      </c>
      <c r="L53" s="11"/>
      <c r="M53" s="10" t="str">
        <f t="shared" si="4"/>
        <v>330-50</v>
      </c>
      <c r="N53" s="11"/>
      <c r="O53" s="10" t="str">
        <f t="shared" si="5"/>
        <v>330-60</v>
      </c>
      <c r="P53" s="11"/>
      <c r="Q53" s="10" t="str">
        <f t="shared" si="6"/>
        <v>330-81</v>
      </c>
      <c r="R53" s="11"/>
      <c r="S53" s="10" t="str">
        <f t="shared" si="7"/>
        <v>330-82</v>
      </c>
      <c r="T53" s="11">
        <v>0.25</v>
      </c>
      <c r="U53" s="10" t="str">
        <f t="shared" si="8"/>
        <v>330-99</v>
      </c>
      <c r="V53" s="11"/>
      <c r="W53" s="10" t="str">
        <f t="shared" si="9"/>
        <v>Option 1</v>
      </c>
      <c r="X53" s="11"/>
      <c r="Y53" s="10" t="str">
        <f t="shared" si="10"/>
        <v>Option 2</v>
      </c>
      <c r="Z53" s="11"/>
      <c r="AA53" s="10" t="str">
        <f t="shared" si="11"/>
        <v>Option 3</v>
      </c>
      <c r="AB53" s="11"/>
      <c r="AC53" s="12">
        <f t="shared" si="27"/>
        <v>10.25</v>
      </c>
      <c r="AD53" s="13">
        <f t="shared" si="13"/>
        <v>0.97560975609756095</v>
      </c>
      <c r="AE53" s="14">
        <f t="shared" si="14"/>
        <v>0</v>
      </c>
      <c r="AF53" s="14">
        <f t="shared" si="15"/>
        <v>0</v>
      </c>
      <c r="AG53" s="14">
        <f t="shared" si="16"/>
        <v>0</v>
      </c>
      <c r="AH53" s="14">
        <f t="shared" si="17"/>
        <v>0</v>
      </c>
      <c r="AI53" s="14">
        <f t="shared" si="18"/>
        <v>0</v>
      </c>
      <c r="AJ53" s="14">
        <f t="shared" si="19"/>
        <v>0</v>
      </c>
      <c r="AK53" s="14">
        <f t="shared" si="20"/>
        <v>2.4390243902439025E-2</v>
      </c>
      <c r="AL53" s="14">
        <f t="shared" si="21"/>
        <v>0</v>
      </c>
      <c r="AM53" s="14">
        <f t="shared" si="22"/>
        <v>0</v>
      </c>
      <c r="AN53" s="14">
        <f t="shared" si="23"/>
        <v>0</v>
      </c>
      <c r="AO53" s="14">
        <f t="shared" si="24"/>
        <v>0</v>
      </c>
      <c r="AP53" s="15">
        <f t="shared" si="25"/>
        <v>1</v>
      </c>
      <c r="AQ53" s="2" t="str">
        <f t="shared" si="26"/>
        <v>gravel</v>
      </c>
    </row>
    <row r="54" spans="2:43" x14ac:dyDescent="0.25">
      <c r="B54" s="8" t="s">
        <v>130</v>
      </c>
      <c r="C54" s="19">
        <v>1</v>
      </c>
      <c r="D54" s="19">
        <v>51</v>
      </c>
      <c r="E54" s="17" t="s">
        <v>69</v>
      </c>
      <c r="F54" s="9">
        <v>10</v>
      </c>
      <c r="G54" s="10" t="str">
        <f t="shared" si="1"/>
        <v>330-10</v>
      </c>
      <c r="H54" s="11"/>
      <c r="I54" s="10" t="str">
        <f t="shared" si="2"/>
        <v>330-30</v>
      </c>
      <c r="J54" s="11"/>
      <c r="K54" s="10" t="str">
        <f t="shared" si="3"/>
        <v>330-32</v>
      </c>
      <c r="L54" s="11"/>
      <c r="M54" s="10" t="str">
        <f t="shared" si="4"/>
        <v>330-50</v>
      </c>
      <c r="N54" s="11"/>
      <c r="O54" s="10" t="str">
        <f t="shared" si="5"/>
        <v>330-60</v>
      </c>
      <c r="P54" s="11"/>
      <c r="Q54" s="10" t="str">
        <f t="shared" si="6"/>
        <v>330-81</v>
      </c>
      <c r="R54" s="11"/>
      <c r="S54" s="10" t="str">
        <f t="shared" si="7"/>
        <v>330-82</v>
      </c>
      <c r="T54" s="11">
        <v>0.5</v>
      </c>
      <c r="U54" s="10" t="str">
        <f t="shared" si="8"/>
        <v>330-99</v>
      </c>
      <c r="V54" s="11"/>
      <c r="W54" s="10" t="str">
        <f t="shared" si="9"/>
        <v>Option 1</v>
      </c>
      <c r="X54" s="11"/>
      <c r="Y54" s="10" t="str">
        <f t="shared" si="10"/>
        <v>Option 2</v>
      </c>
      <c r="Z54" s="11"/>
      <c r="AA54" s="10" t="str">
        <f t="shared" si="11"/>
        <v>Option 3</v>
      </c>
      <c r="AB54" s="11"/>
      <c r="AC54" s="12">
        <f t="shared" si="27"/>
        <v>10.5</v>
      </c>
      <c r="AD54" s="13">
        <f t="shared" si="13"/>
        <v>0.95238095238095233</v>
      </c>
      <c r="AE54" s="14">
        <f t="shared" si="14"/>
        <v>0</v>
      </c>
      <c r="AF54" s="14">
        <f t="shared" si="15"/>
        <v>0</v>
      </c>
      <c r="AG54" s="14">
        <f t="shared" si="16"/>
        <v>0</v>
      </c>
      <c r="AH54" s="14">
        <f t="shared" si="17"/>
        <v>0</v>
      </c>
      <c r="AI54" s="14">
        <f t="shared" si="18"/>
        <v>0</v>
      </c>
      <c r="AJ54" s="14">
        <f t="shared" si="19"/>
        <v>0</v>
      </c>
      <c r="AK54" s="14">
        <f t="shared" si="20"/>
        <v>4.7619047619047616E-2</v>
      </c>
      <c r="AL54" s="14">
        <f t="shared" si="21"/>
        <v>0</v>
      </c>
      <c r="AM54" s="14">
        <f t="shared" si="22"/>
        <v>0</v>
      </c>
      <c r="AN54" s="14">
        <f t="shared" si="23"/>
        <v>0</v>
      </c>
      <c r="AO54" s="14">
        <f t="shared" si="24"/>
        <v>0</v>
      </c>
      <c r="AP54" s="15">
        <f t="shared" si="25"/>
        <v>1</v>
      </c>
      <c r="AQ54" s="2" t="str">
        <f t="shared" si="26"/>
        <v>gainsboro</v>
      </c>
    </row>
    <row r="55" spans="2:43" x14ac:dyDescent="0.25">
      <c r="B55" s="8" t="s">
        <v>131</v>
      </c>
      <c r="C55" s="19">
        <v>1</v>
      </c>
      <c r="D55" s="19">
        <v>52</v>
      </c>
      <c r="E55" s="17" t="s">
        <v>70</v>
      </c>
      <c r="F55" s="9">
        <v>10</v>
      </c>
      <c r="G55" s="10" t="str">
        <f t="shared" si="1"/>
        <v>330-10</v>
      </c>
      <c r="H55" s="11"/>
      <c r="I55" s="10" t="str">
        <f t="shared" si="2"/>
        <v>330-30</v>
      </c>
      <c r="J55" s="11"/>
      <c r="K55" s="10" t="str">
        <f t="shared" si="3"/>
        <v>330-32</v>
      </c>
      <c r="L55" s="11"/>
      <c r="M55" s="10" t="str">
        <f t="shared" si="4"/>
        <v>330-50</v>
      </c>
      <c r="N55" s="11"/>
      <c r="O55" s="10" t="str">
        <f t="shared" si="5"/>
        <v>330-60</v>
      </c>
      <c r="P55" s="11"/>
      <c r="Q55" s="10" t="str">
        <f t="shared" si="6"/>
        <v>330-81</v>
      </c>
      <c r="R55" s="11"/>
      <c r="S55" s="10" t="str">
        <f t="shared" si="7"/>
        <v>330-82</v>
      </c>
      <c r="T55" s="11">
        <v>1</v>
      </c>
      <c r="U55" s="10" t="str">
        <f t="shared" si="8"/>
        <v>330-99</v>
      </c>
      <c r="V55" s="11"/>
      <c r="W55" s="10" t="str">
        <f t="shared" si="9"/>
        <v>Option 1</v>
      </c>
      <c r="X55" s="11"/>
      <c r="Y55" s="10" t="str">
        <f t="shared" si="10"/>
        <v>Option 2</v>
      </c>
      <c r="Z55" s="11"/>
      <c r="AA55" s="10" t="str">
        <f t="shared" si="11"/>
        <v>Option 3</v>
      </c>
      <c r="AB55" s="11"/>
      <c r="AC55" s="12">
        <f t="shared" si="27"/>
        <v>11</v>
      </c>
      <c r="AD55" s="13">
        <f t="shared" si="13"/>
        <v>0.90909090909090906</v>
      </c>
      <c r="AE55" s="14">
        <f t="shared" si="14"/>
        <v>0</v>
      </c>
      <c r="AF55" s="14">
        <f t="shared" si="15"/>
        <v>0</v>
      </c>
      <c r="AG55" s="14">
        <f t="shared" si="16"/>
        <v>0</v>
      </c>
      <c r="AH55" s="14">
        <f t="shared" si="17"/>
        <v>0</v>
      </c>
      <c r="AI55" s="14">
        <f t="shared" si="18"/>
        <v>0</v>
      </c>
      <c r="AJ55" s="14">
        <f t="shared" si="19"/>
        <v>0</v>
      </c>
      <c r="AK55" s="14">
        <f t="shared" si="20"/>
        <v>9.0909090909090912E-2</v>
      </c>
      <c r="AL55" s="14">
        <f t="shared" si="21"/>
        <v>0</v>
      </c>
      <c r="AM55" s="14">
        <f t="shared" si="22"/>
        <v>0</v>
      </c>
      <c r="AN55" s="14">
        <f t="shared" si="23"/>
        <v>0</v>
      </c>
      <c r="AO55" s="14">
        <f t="shared" si="24"/>
        <v>0</v>
      </c>
      <c r="AP55" s="15">
        <f t="shared" si="25"/>
        <v>1</v>
      </c>
      <c r="AQ55" s="2" t="str">
        <f t="shared" si="26"/>
        <v>gris basalto</v>
      </c>
    </row>
    <row r="56" spans="2:43" x14ac:dyDescent="0.25">
      <c r="B56" s="8" t="s">
        <v>132</v>
      </c>
      <c r="C56" s="19">
        <v>1</v>
      </c>
      <c r="D56" s="19">
        <v>53</v>
      </c>
      <c r="E56" s="17" t="s">
        <v>71</v>
      </c>
      <c r="F56" s="9">
        <v>10</v>
      </c>
      <c r="G56" s="10" t="str">
        <f t="shared" si="1"/>
        <v>330-10</v>
      </c>
      <c r="H56" s="11"/>
      <c r="I56" s="10" t="str">
        <f t="shared" si="2"/>
        <v>330-30</v>
      </c>
      <c r="J56" s="11"/>
      <c r="K56" s="10" t="str">
        <f t="shared" si="3"/>
        <v>330-32</v>
      </c>
      <c r="L56" s="11"/>
      <c r="M56" s="10" t="str">
        <f t="shared" si="4"/>
        <v>330-50</v>
      </c>
      <c r="N56" s="11"/>
      <c r="O56" s="10" t="str">
        <f t="shared" si="5"/>
        <v>330-60</v>
      </c>
      <c r="P56" s="11"/>
      <c r="Q56" s="10" t="str">
        <f t="shared" si="6"/>
        <v>330-81</v>
      </c>
      <c r="R56" s="11"/>
      <c r="S56" s="10" t="str">
        <f t="shared" si="7"/>
        <v>330-82</v>
      </c>
      <c r="T56" s="11">
        <v>1.5</v>
      </c>
      <c r="U56" s="10" t="str">
        <f t="shared" si="8"/>
        <v>330-99</v>
      </c>
      <c r="V56" s="11"/>
      <c r="W56" s="10" t="str">
        <f t="shared" si="9"/>
        <v>Option 1</v>
      </c>
      <c r="X56" s="11"/>
      <c r="Y56" s="10" t="str">
        <f t="shared" si="10"/>
        <v>Option 2</v>
      </c>
      <c r="Z56" s="11"/>
      <c r="AA56" s="10" t="str">
        <f t="shared" si="11"/>
        <v>Option 3</v>
      </c>
      <c r="AB56" s="11"/>
      <c r="AC56" s="12">
        <f t="shared" si="27"/>
        <v>11.5</v>
      </c>
      <c r="AD56" s="13">
        <f t="shared" si="13"/>
        <v>0.86956521739130432</v>
      </c>
      <c r="AE56" s="14">
        <f t="shared" si="14"/>
        <v>0</v>
      </c>
      <c r="AF56" s="14">
        <f t="shared" si="15"/>
        <v>0</v>
      </c>
      <c r="AG56" s="14">
        <f t="shared" si="16"/>
        <v>0</v>
      </c>
      <c r="AH56" s="14">
        <f t="shared" si="17"/>
        <v>0</v>
      </c>
      <c r="AI56" s="14">
        <f t="shared" si="18"/>
        <v>0</v>
      </c>
      <c r="AJ56" s="14">
        <f t="shared" si="19"/>
        <v>0</v>
      </c>
      <c r="AK56" s="14">
        <f t="shared" si="20"/>
        <v>0.13043478260869565</v>
      </c>
      <c r="AL56" s="14">
        <f t="shared" si="21"/>
        <v>0</v>
      </c>
      <c r="AM56" s="14">
        <f t="shared" si="22"/>
        <v>0</v>
      </c>
      <c r="AN56" s="14">
        <f t="shared" si="23"/>
        <v>0</v>
      </c>
      <c r="AO56" s="14">
        <f t="shared" si="24"/>
        <v>0</v>
      </c>
      <c r="AP56" s="15">
        <f t="shared" si="25"/>
        <v>1</v>
      </c>
      <c r="AQ56" s="2" t="str">
        <f t="shared" si="26"/>
        <v>warm grey</v>
      </c>
    </row>
    <row r="57" spans="2:43" x14ac:dyDescent="0.25">
      <c r="B57" s="8" t="s">
        <v>133</v>
      </c>
      <c r="C57" s="19">
        <v>1</v>
      </c>
      <c r="D57" s="19">
        <v>54</v>
      </c>
      <c r="E57" s="17" t="s">
        <v>72</v>
      </c>
      <c r="F57" s="9">
        <v>10</v>
      </c>
      <c r="G57" s="10" t="str">
        <f t="shared" si="1"/>
        <v>330-10</v>
      </c>
      <c r="H57" s="11"/>
      <c r="I57" s="10" t="str">
        <f t="shared" si="2"/>
        <v>330-30</v>
      </c>
      <c r="J57" s="11"/>
      <c r="K57" s="10" t="str">
        <f t="shared" si="3"/>
        <v>330-32</v>
      </c>
      <c r="L57" s="11"/>
      <c r="M57" s="10" t="str">
        <f t="shared" si="4"/>
        <v>330-50</v>
      </c>
      <c r="N57" s="11"/>
      <c r="O57" s="10" t="str">
        <f t="shared" si="5"/>
        <v>330-60</v>
      </c>
      <c r="P57" s="11"/>
      <c r="Q57" s="10" t="str">
        <f t="shared" si="6"/>
        <v>330-81</v>
      </c>
      <c r="R57" s="11"/>
      <c r="S57" s="10" t="str">
        <f t="shared" si="7"/>
        <v>330-82</v>
      </c>
      <c r="T57" s="11">
        <v>2.5</v>
      </c>
      <c r="U57" s="10" t="str">
        <f t="shared" si="8"/>
        <v>330-99</v>
      </c>
      <c r="V57" s="11"/>
      <c r="W57" s="10" t="str">
        <f t="shared" si="9"/>
        <v>Option 1</v>
      </c>
      <c r="X57" s="11"/>
      <c r="Y57" s="10" t="str">
        <f t="shared" si="10"/>
        <v>Option 2</v>
      </c>
      <c r="Z57" s="11"/>
      <c r="AA57" s="10" t="str">
        <f t="shared" si="11"/>
        <v>Option 3</v>
      </c>
      <c r="AB57" s="11"/>
      <c r="AC57" s="12">
        <f t="shared" si="27"/>
        <v>12.5</v>
      </c>
      <c r="AD57" s="13">
        <f t="shared" si="13"/>
        <v>0.8</v>
      </c>
      <c r="AE57" s="14">
        <f t="shared" si="14"/>
        <v>0</v>
      </c>
      <c r="AF57" s="14">
        <f t="shared" si="15"/>
        <v>0</v>
      </c>
      <c r="AG57" s="14">
        <f t="shared" si="16"/>
        <v>0</v>
      </c>
      <c r="AH57" s="14">
        <f t="shared" si="17"/>
        <v>0</v>
      </c>
      <c r="AI57" s="14">
        <f t="shared" si="18"/>
        <v>0</v>
      </c>
      <c r="AJ57" s="14">
        <f t="shared" si="19"/>
        <v>0</v>
      </c>
      <c r="AK57" s="14">
        <f t="shared" si="20"/>
        <v>0.2</v>
      </c>
      <c r="AL57" s="14">
        <f t="shared" si="21"/>
        <v>0</v>
      </c>
      <c r="AM57" s="14">
        <f t="shared" si="22"/>
        <v>0</v>
      </c>
      <c r="AN57" s="14">
        <f t="shared" si="23"/>
        <v>0</v>
      </c>
      <c r="AO57" s="14">
        <f t="shared" si="24"/>
        <v>0</v>
      </c>
      <c r="AP57" s="15">
        <f t="shared" si="25"/>
        <v>1</v>
      </c>
      <c r="AQ57" s="2" t="str">
        <f t="shared" si="26"/>
        <v>espresso</v>
      </c>
    </row>
    <row r="58" spans="2:43" x14ac:dyDescent="0.25">
      <c r="B58" s="8" t="s">
        <v>134</v>
      </c>
      <c r="C58" s="19">
        <v>1</v>
      </c>
      <c r="D58" s="19">
        <v>55</v>
      </c>
      <c r="E58" s="17" t="s">
        <v>73</v>
      </c>
      <c r="F58" s="9">
        <v>10</v>
      </c>
      <c r="G58" s="10" t="str">
        <f t="shared" si="1"/>
        <v>330-10</v>
      </c>
      <c r="H58" s="11"/>
      <c r="I58" s="10" t="str">
        <f t="shared" si="2"/>
        <v>330-30</v>
      </c>
      <c r="J58" s="11"/>
      <c r="K58" s="10" t="str">
        <f t="shared" si="3"/>
        <v>330-32</v>
      </c>
      <c r="L58" s="11"/>
      <c r="M58" s="10" t="str">
        <f t="shared" si="4"/>
        <v>330-50</v>
      </c>
      <c r="N58" s="11"/>
      <c r="O58" s="10" t="str">
        <f t="shared" si="5"/>
        <v>330-60</v>
      </c>
      <c r="P58" s="11"/>
      <c r="Q58" s="10" t="str">
        <f t="shared" si="6"/>
        <v>330-81</v>
      </c>
      <c r="R58" s="11"/>
      <c r="S58" s="10" t="str">
        <f t="shared" si="7"/>
        <v>330-82</v>
      </c>
      <c r="T58" s="11">
        <v>5</v>
      </c>
      <c r="U58" s="10" t="str">
        <f t="shared" si="8"/>
        <v>330-99</v>
      </c>
      <c r="V58" s="11"/>
      <c r="W58" s="10" t="str">
        <f t="shared" si="9"/>
        <v>Option 1</v>
      </c>
      <c r="X58" s="11"/>
      <c r="Y58" s="10" t="str">
        <f t="shared" si="10"/>
        <v>Option 2</v>
      </c>
      <c r="Z58" s="11"/>
      <c r="AA58" s="10" t="str">
        <f t="shared" si="11"/>
        <v>Option 3</v>
      </c>
      <c r="AB58" s="11"/>
      <c r="AC58" s="12">
        <f t="shared" si="27"/>
        <v>15</v>
      </c>
      <c r="AD58" s="13">
        <f t="shared" si="13"/>
        <v>0.66666666666666663</v>
      </c>
      <c r="AE58" s="14">
        <f t="shared" si="14"/>
        <v>0</v>
      </c>
      <c r="AF58" s="14">
        <f t="shared" si="15"/>
        <v>0</v>
      </c>
      <c r="AG58" s="14">
        <f t="shared" si="16"/>
        <v>0</v>
      </c>
      <c r="AH58" s="14">
        <f t="shared" si="17"/>
        <v>0</v>
      </c>
      <c r="AI58" s="14">
        <f t="shared" si="18"/>
        <v>0</v>
      </c>
      <c r="AJ58" s="14">
        <f t="shared" si="19"/>
        <v>0</v>
      </c>
      <c r="AK58" s="14">
        <f t="shared" si="20"/>
        <v>0.33333333333333331</v>
      </c>
      <c r="AL58" s="14">
        <f t="shared" si="21"/>
        <v>0</v>
      </c>
      <c r="AM58" s="14">
        <f t="shared" si="22"/>
        <v>0</v>
      </c>
      <c r="AN58" s="14">
        <f t="shared" si="23"/>
        <v>0</v>
      </c>
      <c r="AO58" s="14">
        <f t="shared" si="24"/>
        <v>0</v>
      </c>
      <c r="AP58" s="15">
        <f t="shared" si="25"/>
        <v>1</v>
      </c>
      <c r="AQ58" s="2" t="str">
        <f t="shared" si="26"/>
        <v>dark shadow</v>
      </c>
    </row>
    <row r="59" spans="2:43" x14ac:dyDescent="0.25">
      <c r="B59" s="8" t="s">
        <v>135</v>
      </c>
      <c r="C59" s="19">
        <v>1</v>
      </c>
      <c r="D59" s="19">
        <v>56</v>
      </c>
      <c r="E59" s="17" t="s">
        <v>74</v>
      </c>
      <c r="F59" s="9"/>
      <c r="G59" s="10" t="str">
        <f t="shared" si="1"/>
        <v>330-10</v>
      </c>
      <c r="H59" s="11"/>
      <c r="I59" s="10" t="str">
        <f t="shared" si="2"/>
        <v>330-30</v>
      </c>
      <c r="J59" s="11"/>
      <c r="K59" s="10" t="str">
        <f t="shared" si="3"/>
        <v>330-32</v>
      </c>
      <c r="L59" s="11"/>
      <c r="M59" s="10" t="str">
        <f t="shared" si="4"/>
        <v>330-50</v>
      </c>
      <c r="N59" s="11"/>
      <c r="O59" s="10" t="str">
        <f t="shared" si="5"/>
        <v>330-60</v>
      </c>
      <c r="P59" s="11"/>
      <c r="Q59" s="10" t="str">
        <f t="shared" si="6"/>
        <v>330-81</v>
      </c>
      <c r="R59" s="11"/>
      <c r="S59" s="10" t="str">
        <f t="shared" si="7"/>
        <v>330-82</v>
      </c>
      <c r="T59" s="11">
        <v>1</v>
      </c>
      <c r="U59" s="10" t="str">
        <f t="shared" si="8"/>
        <v>330-99</v>
      </c>
      <c r="V59" s="11"/>
      <c r="W59" s="10" t="str">
        <f t="shared" si="9"/>
        <v>Option 1</v>
      </c>
      <c r="X59" s="11"/>
      <c r="Y59" s="10" t="str">
        <f t="shared" si="10"/>
        <v>Option 2</v>
      </c>
      <c r="Z59" s="11"/>
      <c r="AA59" s="10" t="str">
        <f t="shared" si="11"/>
        <v>Option 3</v>
      </c>
      <c r="AB59" s="11"/>
      <c r="AC59" s="12">
        <f t="shared" si="27"/>
        <v>1</v>
      </c>
      <c r="AD59" s="13">
        <f t="shared" si="13"/>
        <v>0</v>
      </c>
      <c r="AE59" s="14">
        <f t="shared" si="14"/>
        <v>0</v>
      </c>
      <c r="AF59" s="14">
        <f t="shared" si="15"/>
        <v>0</v>
      </c>
      <c r="AG59" s="14">
        <f t="shared" si="16"/>
        <v>0</v>
      </c>
      <c r="AH59" s="14">
        <f t="shared" si="17"/>
        <v>0</v>
      </c>
      <c r="AI59" s="14">
        <f t="shared" si="18"/>
        <v>0</v>
      </c>
      <c r="AJ59" s="14">
        <f t="shared" si="19"/>
        <v>0</v>
      </c>
      <c r="AK59" s="14">
        <f t="shared" si="20"/>
        <v>1</v>
      </c>
      <c r="AL59" s="14">
        <f t="shared" si="21"/>
        <v>0</v>
      </c>
      <c r="AM59" s="14">
        <f t="shared" si="22"/>
        <v>0</v>
      </c>
      <c r="AN59" s="14">
        <f t="shared" si="23"/>
        <v>0</v>
      </c>
      <c r="AO59" s="14">
        <f t="shared" si="24"/>
        <v>0</v>
      </c>
      <c r="AP59" s="15">
        <f t="shared" si="25"/>
        <v>1</v>
      </c>
      <c r="AQ59" s="2" t="str">
        <f t="shared" si="26"/>
        <v>dark mocca</v>
      </c>
    </row>
    <row r="60" spans="2:43" x14ac:dyDescent="0.25">
      <c r="B60" s="8" t="s">
        <v>136</v>
      </c>
      <c r="C60" s="19">
        <v>1</v>
      </c>
      <c r="D60" s="19">
        <v>57</v>
      </c>
      <c r="E60" s="17" t="s">
        <v>75</v>
      </c>
      <c r="F60" s="9">
        <v>10</v>
      </c>
      <c r="G60" s="10" t="str">
        <f t="shared" si="1"/>
        <v>330-10</v>
      </c>
      <c r="H60" s="11"/>
      <c r="I60" s="10" t="str">
        <f t="shared" si="2"/>
        <v>330-30</v>
      </c>
      <c r="J60" s="11"/>
      <c r="K60" s="10" t="str">
        <f t="shared" si="3"/>
        <v>330-32</v>
      </c>
      <c r="L60" s="11"/>
      <c r="M60" s="10" t="str">
        <f t="shared" si="4"/>
        <v>330-50</v>
      </c>
      <c r="N60" s="11"/>
      <c r="O60" s="10" t="str">
        <f t="shared" si="5"/>
        <v>330-60</v>
      </c>
      <c r="P60" s="11"/>
      <c r="Q60" s="10" t="str">
        <f t="shared" si="6"/>
        <v>330-81</v>
      </c>
      <c r="R60" s="11"/>
      <c r="S60" s="10" t="str">
        <f t="shared" si="7"/>
        <v>330-82</v>
      </c>
      <c r="T60" s="11"/>
      <c r="U60" s="10" t="str">
        <f t="shared" si="8"/>
        <v>330-99</v>
      </c>
      <c r="V60" s="11">
        <v>0.125</v>
      </c>
      <c r="W60" s="10" t="str">
        <f t="shared" si="9"/>
        <v>Option 1</v>
      </c>
      <c r="X60" s="11"/>
      <c r="Y60" s="10" t="str">
        <f t="shared" si="10"/>
        <v>Option 2</v>
      </c>
      <c r="Z60" s="11"/>
      <c r="AA60" s="10" t="str">
        <f t="shared" si="11"/>
        <v>Option 3</v>
      </c>
      <c r="AB60" s="11"/>
      <c r="AC60" s="12">
        <f t="shared" si="27"/>
        <v>10.125</v>
      </c>
      <c r="AD60" s="13">
        <f t="shared" si="13"/>
        <v>0.98765432098765427</v>
      </c>
      <c r="AE60" s="14">
        <f t="shared" si="14"/>
        <v>0</v>
      </c>
      <c r="AF60" s="14">
        <f t="shared" si="15"/>
        <v>0</v>
      </c>
      <c r="AG60" s="14">
        <f t="shared" si="16"/>
        <v>0</v>
      </c>
      <c r="AH60" s="14">
        <f t="shared" si="17"/>
        <v>0</v>
      </c>
      <c r="AI60" s="14">
        <f t="shared" si="18"/>
        <v>0</v>
      </c>
      <c r="AJ60" s="14">
        <f t="shared" si="19"/>
        <v>0</v>
      </c>
      <c r="AK60" s="14">
        <f t="shared" si="20"/>
        <v>0</v>
      </c>
      <c r="AL60" s="14">
        <f t="shared" si="21"/>
        <v>1.2345679012345678E-2</v>
      </c>
      <c r="AM60" s="14">
        <f t="shared" si="22"/>
        <v>0</v>
      </c>
      <c r="AN60" s="14">
        <f t="shared" si="23"/>
        <v>0</v>
      </c>
      <c r="AO60" s="14">
        <f t="shared" si="24"/>
        <v>0</v>
      </c>
      <c r="AP60" s="15">
        <f t="shared" si="25"/>
        <v>1</v>
      </c>
      <c r="AQ60" s="2" t="str">
        <f t="shared" si="26"/>
        <v>steel</v>
      </c>
    </row>
    <row r="61" spans="2:43" x14ac:dyDescent="0.25">
      <c r="B61" s="8" t="s">
        <v>137</v>
      </c>
      <c r="C61" s="19">
        <v>1</v>
      </c>
      <c r="D61" s="19">
        <v>58</v>
      </c>
      <c r="E61" s="17" t="s">
        <v>76</v>
      </c>
      <c r="F61" s="9">
        <v>10</v>
      </c>
      <c r="G61" s="10" t="str">
        <f t="shared" si="1"/>
        <v>330-10</v>
      </c>
      <c r="H61" s="11"/>
      <c r="I61" s="10" t="str">
        <f t="shared" si="2"/>
        <v>330-30</v>
      </c>
      <c r="J61" s="11"/>
      <c r="K61" s="10" t="str">
        <f t="shared" si="3"/>
        <v>330-32</v>
      </c>
      <c r="L61" s="11"/>
      <c r="M61" s="10" t="str">
        <f t="shared" si="4"/>
        <v>330-50</v>
      </c>
      <c r="N61" s="11"/>
      <c r="O61" s="10" t="str">
        <f t="shared" si="5"/>
        <v>330-60</v>
      </c>
      <c r="P61" s="11"/>
      <c r="Q61" s="10" t="str">
        <f t="shared" si="6"/>
        <v>330-81</v>
      </c>
      <c r="R61" s="11"/>
      <c r="S61" s="10" t="str">
        <f t="shared" si="7"/>
        <v>330-82</v>
      </c>
      <c r="T61" s="11"/>
      <c r="U61" s="10" t="str">
        <f t="shared" si="8"/>
        <v>330-99</v>
      </c>
      <c r="V61" s="11">
        <v>0.25</v>
      </c>
      <c r="W61" s="10" t="str">
        <f t="shared" si="9"/>
        <v>Option 1</v>
      </c>
      <c r="X61" s="11"/>
      <c r="Y61" s="10" t="str">
        <f t="shared" si="10"/>
        <v>Option 2</v>
      </c>
      <c r="Z61" s="11"/>
      <c r="AA61" s="10" t="str">
        <f t="shared" si="11"/>
        <v>Option 3</v>
      </c>
      <c r="AB61" s="11"/>
      <c r="AC61" s="12">
        <f t="shared" si="27"/>
        <v>10.25</v>
      </c>
      <c r="AD61" s="13">
        <f t="shared" si="13"/>
        <v>0.97560975609756095</v>
      </c>
      <c r="AE61" s="14">
        <f t="shared" si="14"/>
        <v>0</v>
      </c>
      <c r="AF61" s="14">
        <f t="shared" si="15"/>
        <v>0</v>
      </c>
      <c r="AG61" s="14">
        <f t="shared" si="16"/>
        <v>0</v>
      </c>
      <c r="AH61" s="14">
        <f t="shared" si="17"/>
        <v>0</v>
      </c>
      <c r="AI61" s="14">
        <f t="shared" si="18"/>
        <v>0</v>
      </c>
      <c r="AJ61" s="14">
        <f t="shared" si="19"/>
        <v>0</v>
      </c>
      <c r="AK61" s="14">
        <f t="shared" si="20"/>
        <v>0</v>
      </c>
      <c r="AL61" s="14">
        <f t="shared" si="21"/>
        <v>2.4390243902439025E-2</v>
      </c>
      <c r="AM61" s="14">
        <f t="shared" si="22"/>
        <v>0</v>
      </c>
      <c r="AN61" s="14">
        <f t="shared" si="23"/>
        <v>0</v>
      </c>
      <c r="AO61" s="14">
        <f t="shared" si="24"/>
        <v>0</v>
      </c>
      <c r="AP61" s="15">
        <f t="shared" si="25"/>
        <v>1</v>
      </c>
      <c r="AQ61" s="2" t="str">
        <f t="shared" si="26"/>
        <v>smoke</v>
      </c>
    </row>
    <row r="62" spans="2:43" x14ac:dyDescent="0.25">
      <c r="B62" s="8" t="s">
        <v>138</v>
      </c>
      <c r="C62" s="19">
        <v>1</v>
      </c>
      <c r="D62" s="19">
        <v>59</v>
      </c>
      <c r="E62" s="17" t="s">
        <v>77</v>
      </c>
      <c r="F62" s="9">
        <v>10</v>
      </c>
      <c r="G62" s="10" t="str">
        <f t="shared" si="1"/>
        <v>330-10</v>
      </c>
      <c r="H62" s="11"/>
      <c r="I62" s="10" t="str">
        <f t="shared" si="2"/>
        <v>330-30</v>
      </c>
      <c r="J62" s="11"/>
      <c r="K62" s="10" t="str">
        <f t="shared" si="3"/>
        <v>330-32</v>
      </c>
      <c r="L62" s="11"/>
      <c r="M62" s="10" t="str">
        <f t="shared" si="4"/>
        <v>330-50</v>
      </c>
      <c r="N62" s="11"/>
      <c r="O62" s="10" t="str">
        <f t="shared" si="5"/>
        <v>330-60</v>
      </c>
      <c r="P62" s="11"/>
      <c r="Q62" s="10" t="str">
        <f t="shared" si="6"/>
        <v>330-81</v>
      </c>
      <c r="R62" s="11"/>
      <c r="S62" s="10" t="str">
        <f t="shared" si="7"/>
        <v>330-82</v>
      </c>
      <c r="T62" s="11"/>
      <c r="U62" s="10" t="str">
        <f t="shared" si="8"/>
        <v>330-99</v>
      </c>
      <c r="V62" s="11">
        <v>0.5</v>
      </c>
      <c r="W62" s="10" t="str">
        <f t="shared" si="9"/>
        <v>Option 1</v>
      </c>
      <c r="X62" s="11"/>
      <c r="Y62" s="10" t="str">
        <f t="shared" si="10"/>
        <v>Option 2</v>
      </c>
      <c r="Z62" s="11"/>
      <c r="AA62" s="10" t="str">
        <f t="shared" si="11"/>
        <v>Option 3</v>
      </c>
      <c r="AB62" s="11"/>
      <c r="AC62" s="12">
        <f t="shared" si="27"/>
        <v>10.5</v>
      </c>
      <c r="AD62" s="13">
        <f t="shared" si="13"/>
        <v>0.95238095238095233</v>
      </c>
      <c r="AE62" s="14">
        <f t="shared" si="14"/>
        <v>0</v>
      </c>
      <c r="AF62" s="14">
        <f t="shared" si="15"/>
        <v>0</v>
      </c>
      <c r="AG62" s="14">
        <f t="shared" si="16"/>
        <v>0</v>
      </c>
      <c r="AH62" s="14">
        <f t="shared" si="17"/>
        <v>0</v>
      </c>
      <c r="AI62" s="14">
        <f t="shared" si="18"/>
        <v>0</v>
      </c>
      <c r="AJ62" s="14">
        <f t="shared" si="19"/>
        <v>0</v>
      </c>
      <c r="AK62" s="14">
        <f t="shared" si="20"/>
        <v>0</v>
      </c>
      <c r="AL62" s="14">
        <f t="shared" si="21"/>
        <v>4.7619047619047616E-2</v>
      </c>
      <c r="AM62" s="14">
        <f t="shared" si="22"/>
        <v>0</v>
      </c>
      <c r="AN62" s="14">
        <f t="shared" si="23"/>
        <v>0</v>
      </c>
      <c r="AO62" s="14">
        <f t="shared" si="24"/>
        <v>0</v>
      </c>
      <c r="AP62" s="15">
        <f t="shared" si="25"/>
        <v>1</v>
      </c>
      <c r="AQ62" s="2" t="str">
        <f t="shared" si="26"/>
        <v>dolphin</v>
      </c>
    </row>
    <row r="63" spans="2:43" x14ac:dyDescent="0.25">
      <c r="B63" s="8" t="s">
        <v>139</v>
      </c>
      <c r="C63" s="19">
        <v>1</v>
      </c>
      <c r="D63" s="19">
        <v>60</v>
      </c>
      <c r="E63" s="17" t="s">
        <v>78</v>
      </c>
      <c r="F63" s="9">
        <v>10</v>
      </c>
      <c r="G63" s="10" t="str">
        <f t="shared" si="1"/>
        <v>330-10</v>
      </c>
      <c r="H63" s="11"/>
      <c r="I63" s="10" t="str">
        <f t="shared" si="2"/>
        <v>330-30</v>
      </c>
      <c r="J63" s="11"/>
      <c r="K63" s="10" t="str">
        <f t="shared" si="3"/>
        <v>330-32</v>
      </c>
      <c r="L63" s="11"/>
      <c r="M63" s="10" t="str">
        <f t="shared" si="4"/>
        <v>330-50</v>
      </c>
      <c r="N63" s="11"/>
      <c r="O63" s="10" t="str">
        <f t="shared" si="5"/>
        <v>330-60</v>
      </c>
      <c r="P63" s="11"/>
      <c r="Q63" s="10" t="str">
        <f t="shared" si="6"/>
        <v>330-81</v>
      </c>
      <c r="R63" s="11"/>
      <c r="S63" s="10" t="str">
        <f t="shared" si="7"/>
        <v>330-82</v>
      </c>
      <c r="T63" s="11"/>
      <c r="U63" s="10" t="str">
        <f t="shared" si="8"/>
        <v>330-99</v>
      </c>
      <c r="V63" s="11">
        <v>1</v>
      </c>
      <c r="W63" s="10" t="str">
        <f t="shared" si="9"/>
        <v>Option 1</v>
      </c>
      <c r="X63" s="11"/>
      <c r="Y63" s="10" t="str">
        <f t="shared" si="10"/>
        <v>Option 2</v>
      </c>
      <c r="Z63" s="11"/>
      <c r="AA63" s="10" t="str">
        <f t="shared" si="11"/>
        <v>Option 3</v>
      </c>
      <c r="AB63" s="11"/>
      <c r="AC63" s="12">
        <f t="shared" si="27"/>
        <v>11</v>
      </c>
      <c r="AD63" s="13">
        <f t="shared" si="13"/>
        <v>0.90909090909090906</v>
      </c>
      <c r="AE63" s="14">
        <f t="shared" si="14"/>
        <v>0</v>
      </c>
      <c r="AF63" s="14">
        <f t="shared" si="15"/>
        <v>0</v>
      </c>
      <c r="AG63" s="14">
        <f t="shared" si="16"/>
        <v>0</v>
      </c>
      <c r="AH63" s="14">
        <f t="shared" si="17"/>
        <v>0</v>
      </c>
      <c r="AI63" s="14">
        <f t="shared" si="18"/>
        <v>0</v>
      </c>
      <c r="AJ63" s="14">
        <f t="shared" si="19"/>
        <v>0</v>
      </c>
      <c r="AK63" s="14">
        <f t="shared" si="20"/>
        <v>0</v>
      </c>
      <c r="AL63" s="14">
        <f t="shared" si="21"/>
        <v>9.0909090909090912E-2</v>
      </c>
      <c r="AM63" s="14">
        <f t="shared" si="22"/>
        <v>0</v>
      </c>
      <c r="AN63" s="14">
        <f t="shared" si="23"/>
        <v>0</v>
      </c>
      <c r="AO63" s="14">
        <f t="shared" si="24"/>
        <v>0</v>
      </c>
      <c r="AP63" s="15">
        <f t="shared" si="25"/>
        <v>1</v>
      </c>
      <c r="AQ63" s="2" t="str">
        <f t="shared" si="26"/>
        <v>pebbles</v>
      </c>
    </row>
    <row r="64" spans="2:43" x14ac:dyDescent="0.25">
      <c r="B64" s="8" t="s">
        <v>140</v>
      </c>
      <c r="C64" s="19">
        <v>1</v>
      </c>
      <c r="D64" s="19">
        <v>61</v>
      </c>
      <c r="E64" s="17" t="s">
        <v>79</v>
      </c>
      <c r="F64" s="9">
        <v>10</v>
      </c>
      <c r="G64" s="10" t="str">
        <f t="shared" si="1"/>
        <v>330-10</v>
      </c>
      <c r="H64" s="11"/>
      <c r="I64" s="10" t="str">
        <f t="shared" si="2"/>
        <v>330-30</v>
      </c>
      <c r="J64" s="11"/>
      <c r="K64" s="10" t="str">
        <f t="shared" si="3"/>
        <v>330-32</v>
      </c>
      <c r="L64" s="11"/>
      <c r="M64" s="10" t="str">
        <f t="shared" si="4"/>
        <v>330-50</v>
      </c>
      <c r="N64" s="11"/>
      <c r="O64" s="10" t="str">
        <f t="shared" si="5"/>
        <v>330-60</v>
      </c>
      <c r="P64" s="11"/>
      <c r="Q64" s="10" t="str">
        <f t="shared" si="6"/>
        <v>330-81</v>
      </c>
      <c r="R64" s="11"/>
      <c r="S64" s="10" t="str">
        <f t="shared" si="7"/>
        <v>330-82</v>
      </c>
      <c r="T64" s="11"/>
      <c r="U64" s="10" t="str">
        <f t="shared" si="8"/>
        <v>330-99</v>
      </c>
      <c r="V64" s="11">
        <v>1.5</v>
      </c>
      <c r="W64" s="10" t="str">
        <f t="shared" si="9"/>
        <v>Option 1</v>
      </c>
      <c r="X64" s="11"/>
      <c r="Y64" s="10" t="str">
        <f t="shared" si="10"/>
        <v>Option 2</v>
      </c>
      <c r="Z64" s="11"/>
      <c r="AA64" s="10" t="str">
        <f t="shared" si="11"/>
        <v>Option 3</v>
      </c>
      <c r="AB64" s="11"/>
      <c r="AC64" s="12">
        <f t="shared" si="27"/>
        <v>11.5</v>
      </c>
      <c r="AD64" s="13">
        <f t="shared" si="13"/>
        <v>0.86956521739130432</v>
      </c>
      <c r="AE64" s="14">
        <f t="shared" si="14"/>
        <v>0</v>
      </c>
      <c r="AF64" s="14">
        <f t="shared" si="15"/>
        <v>0</v>
      </c>
      <c r="AG64" s="14">
        <f t="shared" si="16"/>
        <v>0</v>
      </c>
      <c r="AH64" s="14">
        <f t="shared" si="17"/>
        <v>0</v>
      </c>
      <c r="AI64" s="14">
        <f t="shared" si="18"/>
        <v>0</v>
      </c>
      <c r="AJ64" s="14">
        <f t="shared" si="19"/>
        <v>0</v>
      </c>
      <c r="AK64" s="14">
        <f t="shared" si="20"/>
        <v>0</v>
      </c>
      <c r="AL64" s="14">
        <f t="shared" si="21"/>
        <v>0.13043478260869565</v>
      </c>
      <c r="AM64" s="14">
        <f t="shared" si="22"/>
        <v>0</v>
      </c>
      <c r="AN64" s="14">
        <f t="shared" si="23"/>
        <v>0</v>
      </c>
      <c r="AO64" s="14">
        <f t="shared" si="24"/>
        <v>0</v>
      </c>
      <c r="AP64" s="15">
        <f t="shared" si="25"/>
        <v>1</v>
      </c>
      <c r="AQ64" s="2" t="str">
        <f t="shared" si="26"/>
        <v>elephant</v>
      </c>
    </row>
    <row r="65" spans="2:43" x14ac:dyDescent="0.25">
      <c r="B65" s="8" t="s">
        <v>141</v>
      </c>
      <c r="C65" s="19">
        <v>1</v>
      </c>
      <c r="D65" s="19">
        <v>62</v>
      </c>
      <c r="E65" s="17" t="s">
        <v>80</v>
      </c>
      <c r="F65" s="9">
        <v>10</v>
      </c>
      <c r="G65" s="10" t="str">
        <f t="shared" si="1"/>
        <v>330-10</v>
      </c>
      <c r="H65" s="11"/>
      <c r="I65" s="10" t="str">
        <f t="shared" si="2"/>
        <v>330-30</v>
      </c>
      <c r="J65" s="11"/>
      <c r="K65" s="10" t="str">
        <f t="shared" si="3"/>
        <v>330-32</v>
      </c>
      <c r="L65" s="11"/>
      <c r="M65" s="10" t="str">
        <f t="shared" si="4"/>
        <v>330-50</v>
      </c>
      <c r="N65" s="11"/>
      <c r="O65" s="10" t="str">
        <f t="shared" si="5"/>
        <v>330-60</v>
      </c>
      <c r="P65" s="11"/>
      <c r="Q65" s="10" t="str">
        <f t="shared" si="6"/>
        <v>330-81</v>
      </c>
      <c r="R65" s="11"/>
      <c r="S65" s="10" t="str">
        <f t="shared" si="7"/>
        <v>330-82</v>
      </c>
      <c r="T65" s="11"/>
      <c r="U65" s="10" t="str">
        <f t="shared" si="8"/>
        <v>330-99</v>
      </c>
      <c r="V65" s="11">
        <v>2.5</v>
      </c>
      <c r="W65" s="10" t="str">
        <f t="shared" si="9"/>
        <v>Option 1</v>
      </c>
      <c r="X65" s="11"/>
      <c r="Y65" s="10" t="str">
        <f t="shared" si="10"/>
        <v>Option 2</v>
      </c>
      <c r="Z65" s="11"/>
      <c r="AA65" s="10" t="str">
        <f t="shared" si="11"/>
        <v>Option 3</v>
      </c>
      <c r="AB65" s="11"/>
      <c r="AC65" s="12">
        <f t="shared" si="27"/>
        <v>12.5</v>
      </c>
      <c r="AD65" s="13">
        <f t="shared" si="13"/>
        <v>0.8</v>
      </c>
      <c r="AE65" s="14">
        <f t="shared" si="14"/>
        <v>0</v>
      </c>
      <c r="AF65" s="14">
        <f t="shared" si="15"/>
        <v>0</v>
      </c>
      <c r="AG65" s="14">
        <f t="shared" si="16"/>
        <v>0</v>
      </c>
      <c r="AH65" s="14">
        <f t="shared" si="17"/>
        <v>0</v>
      </c>
      <c r="AI65" s="14">
        <f t="shared" si="18"/>
        <v>0</v>
      </c>
      <c r="AJ65" s="14">
        <f t="shared" si="19"/>
        <v>0</v>
      </c>
      <c r="AK65" s="14">
        <f t="shared" si="20"/>
        <v>0</v>
      </c>
      <c r="AL65" s="14">
        <f t="shared" si="21"/>
        <v>0.2</v>
      </c>
      <c r="AM65" s="14">
        <f t="shared" si="22"/>
        <v>0</v>
      </c>
      <c r="AN65" s="14">
        <f t="shared" si="23"/>
        <v>0</v>
      </c>
      <c r="AO65" s="14">
        <f t="shared" si="24"/>
        <v>0</v>
      </c>
      <c r="AP65" s="15">
        <f t="shared" si="25"/>
        <v>1</v>
      </c>
      <c r="AQ65" s="2" t="str">
        <f t="shared" si="26"/>
        <v>black slate</v>
      </c>
    </row>
    <row r="66" spans="2:43" x14ac:dyDescent="0.25">
      <c r="B66" s="8" t="s">
        <v>142</v>
      </c>
      <c r="C66" s="19">
        <v>1</v>
      </c>
      <c r="D66" s="19">
        <v>63</v>
      </c>
      <c r="E66" s="17" t="s">
        <v>81</v>
      </c>
      <c r="F66" s="9">
        <v>10</v>
      </c>
      <c r="G66" s="10" t="str">
        <f t="shared" si="1"/>
        <v>330-10</v>
      </c>
      <c r="H66" s="11"/>
      <c r="I66" s="10" t="str">
        <f t="shared" si="2"/>
        <v>330-30</v>
      </c>
      <c r="J66" s="11"/>
      <c r="K66" s="10" t="str">
        <f t="shared" si="3"/>
        <v>330-32</v>
      </c>
      <c r="L66" s="11"/>
      <c r="M66" s="10" t="str">
        <f t="shared" si="4"/>
        <v>330-50</v>
      </c>
      <c r="N66" s="11"/>
      <c r="O66" s="10" t="str">
        <f t="shared" si="5"/>
        <v>330-60</v>
      </c>
      <c r="P66" s="11"/>
      <c r="Q66" s="10" t="str">
        <f t="shared" si="6"/>
        <v>330-81</v>
      </c>
      <c r="R66" s="11"/>
      <c r="S66" s="10" t="str">
        <f t="shared" si="7"/>
        <v>330-82</v>
      </c>
      <c r="T66" s="11"/>
      <c r="U66" s="10" t="str">
        <f t="shared" si="8"/>
        <v>330-99</v>
      </c>
      <c r="V66" s="11">
        <v>5</v>
      </c>
      <c r="W66" s="10" t="str">
        <f t="shared" si="9"/>
        <v>Option 1</v>
      </c>
      <c r="X66" s="11"/>
      <c r="Y66" s="10" t="str">
        <f t="shared" si="10"/>
        <v>Option 2</v>
      </c>
      <c r="Z66" s="11"/>
      <c r="AA66" s="10" t="str">
        <f t="shared" si="11"/>
        <v>Option 3</v>
      </c>
      <c r="AB66" s="11"/>
      <c r="AC66" s="12">
        <f t="shared" si="27"/>
        <v>15</v>
      </c>
      <c r="AD66" s="13">
        <f t="shared" si="13"/>
        <v>0.66666666666666663</v>
      </c>
      <c r="AE66" s="14">
        <f t="shared" si="14"/>
        <v>0</v>
      </c>
      <c r="AF66" s="14">
        <f t="shared" si="15"/>
        <v>0</v>
      </c>
      <c r="AG66" s="14">
        <f t="shared" si="16"/>
        <v>0</v>
      </c>
      <c r="AH66" s="14">
        <f t="shared" si="17"/>
        <v>0</v>
      </c>
      <c r="AI66" s="14">
        <f t="shared" si="18"/>
        <v>0</v>
      </c>
      <c r="AJ66" s="14">
        <f t="shared" si="19"/>
        <v>0</v>
      </c>
      <c r="AK66" s="14">
        <f t="shared" si="20"/>
        <v>0</v>
      </c>
      <c r="AL66" s="14">
        <f t="shared" si="21"/>
        <v>0.33333333333333331</v>
      </c>
      <c r="AM66" s="14">
        <f t="shared" si="22"/>
        <v>0</v>
      </c>
      <c r="AN66" s="14">
        <f t="shared" si="23"/>
        <v>0</v>
      </c>
      <c r="AO66" s="14">
        <f t="shared" si="24"/>
        <v>0</v>
      </c>
      <c r="AP66" s="15">
        <f t="shared" si="25"/>
        <v>1</v>
      </c>
      <c r="AQ66" s="2" t="str">
        <f t="shared" si="26"/>
        <v>coal</v>
      </c>
    </row>
    <row r="67" spans="2:43" x14ac:dyDescent="0.25">
      <c r="B67" s="8" t="s">
        <v>143</v>
      </c>
      <c r="C67" s="19">
        <v>1</v>
      </c>
      <c r="D67" s="19">
        <v>64</v>
      </c>
      <c r="E67" s="17" t="s">
        <v>82</v>
      </c>
      <c r="F67" s="9"/>
      <c r="G67" s="10" t="str">
        <f t="shared" si="1"/>
        <v>330-10</v>
      </c>
      <c r="H67" s="11"/>
      <c r="I67" s="10" t="str">
        <f t="shared" si="2"/>
        <v>330-30</v>
      </c>
      <c r="J67" s="11"/>
      <c r="K67" s="10" t="str">
        <f t="shared" si="3"/>
        <v>330-32</v>
      </c>
      <c r="L67" s="11"/>
      <c r="M67" s="10" t="str">
        <f t="shared" si="4"/>
        <v>330-50</v>
      </c>
      <c r="N67" s="11"/>
      <c r="O67" s="10" t="str">
        <f t="shared" si="5"/>
        <v>330-60</v>
      </c>
      <c r="P67" s="11"/>
      <c r="Q67" s="10" t="str">
        <f t="shared" si="6"/>
        <v>330-81</v>
      </c>
      <c r="R67" s="11"/>
      <c r="S67" s="10" t="str">
        <f t="shared" si="7"/>
        <v>330-82</v>
      </c>
      <c r="T67" s="11"/>
      <c r="U67" s="10" t="str">
        <f t="shared" si="8"/>
        <v>330-99</v>
      </c>
      <c r="V67" s="11">
        <v>1</v>
      </c>
      <c r="W67" s="10" t="str">
        <f t="shared" si="9"/>
        <v>Option 1</v>
      </c>
      <c r="X67" s="11"/>
      <c r="Y67" s="10" t="str">
        <f t="shared" si="10"/>
        <v>Option 2</v>
      </c>
      <c r="Z67" s="11"/>
      <c r="AA67" s="10" t="str">
        <f t="shared" si="11"/>
        <v>Option 3</v>
      </c>
      <c r="AB67" s="11"/>
      <c r="AC67" s="12">
        <f t="shared" si="27"/>
        <v>1</v>
      </c>
      <c r="AD67" s="13">
        <f t="shared" si="13"/>
        <v>0</v>
      </c>
      <c r="AE67" s="14">
        <f t="shared" si="14"/>
        <v>0</v>
      </c>
      <c r="AF67" s="14">
        <f t="shared" si="15"/>
        <v>0</v>
      </c>
      <c r="AG67" s="14">
        <f t="shared" si="16"/>
        <v>0</v>
      </c>
      <c r="AH67" s="14">
        <f t="shared" si="17"/>
        <v>0</v>
      </c>
      <c r="AI67" s="14">
        <f t="shared" si="18"/>
        <v>0</v>
      </c>
      <c r="AJ67" s="14">
        <f t="shared" si="19"/>
        <v>0</v>
      </c>
      <c r="AK67" s="14">
        <f t="shared" si="20"/>
        <v>0</v>
      </c>
      <c r="AL67" s="14">
        <f t="shared" si="21"/>
        <v>1</v>
      </c>
      <c r="AM67" s="14">
        <f t="shared" si="22"/>
        <v>0</v>
      </c>
      <c r="AN67" s="14">
        <f t="shared" si="23"/>
        <v>0</v>
      </c>
      <c r="AO67" s="14">
        <f t="shared" si="24"/>
        <v>0</v>
      </c>
      <c r="AP67" s="15">
        <f t="shared" si="25"/>
        <v>1</v>
      </c>
      <c r="AQ67" s="2" t="str">
        <f t="shared" si="26"/>
        <v>black magic</v>
      </c>
    </row>
    <row r="68" spans="2:43" x14ac:dyDescent="0.25">
      <c r="B68" s="8" t="s">
        <v>209</v>
      </c>
      <c r="C68" s="19">
        <v>2</v>
      </c>
      <c r="D68" s="19">
        <v>1</v>
      </c>
      <c r="E68" s="17" t="s">
        <v>316</v>
      </c>
      <c r="F68" s="9">
        <v>5</v>
      </c>
      <c r="G68" s="10" t="str">
        <f t="shared" si="1"/>
        <v>330-10</v>
      </c>
      <c r="H68" s="11"/>
      <c r="I68" s="10" t="str">
        <f t="shared" si="2"/>
        <v>330-30</v>
      </c>
      <c r="J68" s="11"/>
      <c r="K68" s="10" t="str">
        <f t="shared" si="3"/>
        <v>330-32</v>
      </c>
      <c r="L68" s="11"/>
      <c r="M68" s="10" t="str">
        <f t="shared" si="4"/>
        <v>330-50</v>
      </c>
      <c r="N68" s="11">
        <v>1</v>
      </c>
      <c r="O68" s="10" t="str">
        <f t="shared" si="5"/>
        <v>330-60</v>
      </c>
      <c r="P68" s="11">
        <v>0.125</v>
      </c>
      <c r="Q68" s="10" t="str">
        <f t="shared" si="6"/>
        <v>330-81</v>
      </c>
      <c r="R68" s="11"/>
      <c r="S68" s="10" t="str">
        <f t="shared" si="7"/>
        <v>330-82</v>
      </c>
      <c r="T68" s="11"/>
      <c r="U68" s="10" t="str">
        <f t="shared" si="8"/>
        <v>330-99</v>
      </c>
      <c r="V68" s="11"/>
      <c r="W68" s="10" t="str">
        <f t="shared" si="9"/>
        <v>Option 1</v>
      </c>
      <c r="X68" s="11"/>
      <c r="Y68" s="10" t="str">
        <f t="shared" si="10"/>
        <v>Option 2</v>
      </c>
      <c r="Z68" s="11"/>
      <c r="AA68" s="10" t="str">
        <f t="shared" si="11"/>
        <v>Option 3</v>
      </c>
      <c r="AB68" s="11"/>
      <c r="AC68" s="12">
        <f t="shared" si="27"/>
        <v>6.125</v>
      </c>
      <c r="AD68" s="13">
        <f t="shared" ref="AD68:AD131" si="28">IF(ISERROR(F68/$AC68),"",(F68/$AC68))</f>
        <v>0.81632653061224492</v>
      </c>
      <c r="AE68" s="14">
        <f t="shared" ref="AE68:AE131" si="29">IF(ISERROR(H68/$AC68),"",(H68/$AC68))</f>
        <v>0</v>
      </c>
      <c r="AF68" s="14">
        <f t="shared" ref="AF68:AF131" si="30">IF(ISERROR(J68/$AC68),"",(J68/$AC68))</f>
        <v>0</v>
      </c>
      <c r="AG68" s="14">
        <f t="shared" ref="AG68:AG131" si="31">IF(ISERROR(L68/$AC68),"",(L68/$AC68))</f>
        <v>0</v>
      </c>
      <c r="AH68" s="14">
        <f t="shared" ref="AH68:AH131" si="32">IF(ISERROR(N68/$AC68),"",(N68/$AC68))</f>
        <v>0.16326530612244897</v>
      </c>
      <c r="AI68" s="14">
        <f t="shared" ref="AI68:AI131" si="33">IF(ISERROR(P68/$AC68),"",(P68/$AC68))</f>
        <v>2.0408163265306121E-2</v>
      </c>
      <c r="AJ68" s="14">
        <f t="shared" ref="AJ68:AJ131" si="34">IF(ISERROR(R68/$AC68),"",(R68/$AC68))</f>
        <v>0</v>
      </c>
      <c r="AK68" s="14">
        <f t="shared" ref="AK68:AK131" si="35">IF(ISERROR(T68/$AC68),"",(T68/$AC68))</f>
        <v>0</v>
      </c>
      <c r="AL68" s="14">
        <f t="shared" ref="AL68:AL131" si="36">IF(ISERROR(V68/$AC68),"",(V68/$AC68))</f>
        <v>0</v>
      </c>
      <c r="AM68" s="14">
        <f t="shared" ref="AM68:AM131" si="37">IF(ISERROR(X68/$AC68),"",(X68/$AC68))</f>
        <v>0</v>
      </c>
      <c r="AN68" s="14">
        <f t="shared" ref="AN68:AN131" si="38">IF(ISERROR(Z68/$AC68),"",(Z68/$AC68))</f>
        <v>0</v>
      </c>
      <c r="AO68" s="14">
        <f t="shared" ref="AO68:AO131" si="39">IF(ISERROR(AB68/$AC68),"",(AB68/$AC68))</f>
        <v>0</v>
      </c>
      <c r="AP68" s="15">
        <f t="shared" si="25"/>
        <v>1</v>
      </c>
      <c r="AQ68" s="2" t="str">
        <f t="shared" si="26"/>
        <v>glacier</v>
      </c>
    </row>
    <row r="69" spans="2:43" x14ac:dyDescent="0.25">
      <c r="B69" s="8" t="s">
        <v>210</v>
      </c>
      <c r="C69" s="19">
        <v>2</v>
      </c>
      <c r="D69" s="19">
        <v>2</v>
      </c>
      <c r="E69" s="17" t="s">
        <v>317</v>
      </c>
      <c r="F69" s="9">
        <v>5</v>
      </c>
      <c r="G69" s="10" t="str">
        <f t="shared" ref="G69:G132" si="40">$G$2</f>
        <v>330-10</v>
      </c>
      <c r="H69" s="11"/>
      <c r="I69" s="10" t="str">
        <f t="shared" ref="I69:I132" si="41">$I$2</f>
        <v>330-30</v>
      </c>
      <c r="J69" s="11"/>
      <c r="K69" s="10" t="str">
        <f t="shared" ref="K69:K132" si="42">$K$2</f>
        <v>330-32</v>
      </c>
      <c r="L69" s="11"/>
      <c r="M69" s="10" t="str">
        <f t="shared" ref="M69:M132" si="43">$M$2</f>
        <v>330-50</v>
      </c>
      <c r="N69" s="11">
        <v>2</v>
      </c>
      <c r="O69" s="10" t="str">
        <f t="shared" ref="O69:O132" si="44">$O$2</f>
        <v>330-60</v>
      </c>
      <c r="P69" s="11">
        <v>0.25</v>
      </c>
      <c r="Q69" s="10" t="str">
        <f t="shared" ref="Q69:Q132" si="45">$Q$2</f>
        <v>330-81</v>
      </c>
      <c r="R69" s="11"/>
      <c r="S69" s="10" t="str">
        <f t="shared" ref="S69:S132" si="46">$S$2</f>
        <v>330-82</v>
      </c>
      <c r="T69" s="11"/>
      <c r="U69" s="10" t="str">
        <f t="shared" ref="U69:U132" si="47">$U$2</f>
        <v>330-99</v>
      </c>
      <c r="V69" s="11"/>
      <c r="W69" s="10" t="str">
        <f t="shared" ref="W69:W103" si="48">$W$2</f>
        <v>Option 1</v>
      </c>
      <c r="X69" s="11"/>
      <c r="Y69" s="10" t="str">
        <f t="shared" ref="Y69:Y103" si="49">$Y$2</f>
        <v>Option 2</v>
      </c>
      <c r="Z69" s="11"/>
      <c r="AA69" s="10" t="str">
        <f t="shared" ref="AA69:AA103" si="50">$AA$2</f>
        <v>Option 3</v>
      </c>
      <c r="AB69" s="11"/>
      <c r="AC69" s="12">
        <f t="shared" si="27"/>
        <v>7.25</v>
      </c>
      <c r="AD69" s="13">
        <f t="shared" si="28"/>
        <v>0.68965517241379315</v>
      </c>
      <c r="AE69" s="14">
        <f t="shared" si="29"/>
        <v>0</v>
      </c>
      <c r="AF69" s="14">
        <f t="shared" si="30"/>
        <v>0</v>
      </c>
      <c r="AG69" s="14">
        <f t="shared" si="31"/>
        <v>0</v>
      </c>
      <c r="AH69" s="14">
        <f t="shared" si="32"/>
        <v>0.27586206896551724</v>
      </c>
      <c r="AI69" s="14">
        <f t="shared" si="33"/>
        <v>3.4482758620689655E-2</v>
      </c>
      <c r="AJ69" s="14">
        <f t="shared" si="34"/>
        <v>0</v>
      </c>
      <c r="AK69" s="14">
        <f t="shared" si="35"/>
        <v>0</v>
      </c>
      <c r="AL69" s="14">
        <f t="shared" si="36"/>
        <v>0</v>
      </c>
      <c r="AM69" s="14">
        <f t="shared" si="37"/>
        <v>0</v>
      </c>
      <c r="AN69" s="14">
        <f t="shared" si="38"/>
        <v>0</v>
      </c>
      <c r="AO69" s="14">
        <f t="shared" si="39"/>
        <v>0</v>
      </c>
      <c r="AP69" s="15">
        <f t="shared" ref="AP69:AP132" si="51">SUM(AD69:AO69)</f>
        <v>1</v>
      </c>
      <c r="AQ69" s="2" t="str">
        <f t="shared" ref="AQ69:AQ132" si="52">B69</f>
        <v>jeans</v>
      </c>
    </row>
    <row r="70" spans="2:43" x14ac:dyDescent="0.25">
      <c r="B70" s="8" t="s">
        <v>304</v>
      </c>
      <c r="C70" s="19">
        <v>2</v>
      </c>
      <c r="D70" s="19">
        <v>3</v>
      </c>
      <c r="E70" s="17" t="s">
        <v>318</v>
      </c>
      <c r="F70" s="9">
        <v>5</v>
      </c>
      <c r="G70" s="10" t="str">
        <f t="shared" si="40"/>
        <v>330-10</v>
      </c>
      <c r="H70" s="11"/>
      <c r="I70" s="10" t="str">
        <f t="shared" si="41"/>
        <v>330-30</v>
      </c>
      <c r="J70" s="11"/>
      <c r="K70" s="10" t="str">
        <f t="shared" si="42"/>
        <v>330-32</v>
      </c>
      <c r="L70" s="11"/>
      <c r="M70" s="10" t="str">
        <f t="shared" si="43"/>
        <v>330-50</v>
      </c>
      <c r="N70" s="11">
        <v>2</v>
      </c>
      <c r="O70" s="10" t="str">
        <f t="shared" si="44"/>
        <v>330-60</v>
      </c>
      <c r="P70" s="11"/>
      <c r="Q70" s="10" t="str">
        <f t="shared" si="45"/>
        <v>330-81</v>
      </c>
      <c r="R70" s="11"/>
      <c r="S70" s="10" t="str">
        <f t="shared" si="46"/>
        <v>330-82</v>
      </c>
      <c r="T70" s="11"/>
      <c r="U70" s="10" t="str">
        <f t="shared" si="47"/>
        <v>330-99</v>
      </c>
      <c r="V70" s="11">
        <v>0.25</v>
      </c>
      <c r="W70" s="10" t="str">
        <f t="shared" si="48"/>
        <v>Option 1</v>
      </c>
      <c r="X70" s="11"/>
      <c r="Y70" s="10" t="str">
        <f t="shared" si="49"/>
        <v>Option 2</v>
      </c>
      <c r="Z70" s="11"/>
      <c r="AA70" s="10" t="str">
        <f t="shared" si="50"/>
        <v>Option 3</v>
      </c>
      <c r="AB70" s="11"/>
      <c r="AC70" s="12">
        <f t="shared" si="27"/>
        <v>7.25</v>
      </c>
      <c r="AD70" s="13">
        <f t="shared" si="28"/>
        <v>0.68965517241379315</v>
      </c>
      <c r="AE70" s="14">
        <f t="shared" si="29"/>
        <v>0</v>
      </c>
      <c r="AF70" s="14">
        <f t="shared" si="30"/>
        <v>0</v>
      </c>
      <c r="AG70" s="14">
        <f t="shared" si="31"/>
        <v>0</v>
      </c>
      <c r="AH70" s="14">
        <f t="shared" si="32"/>
        <v>0.27586206896551724</v>
      </c>
      <c r="AI70" s="14">
        <f t="shared" si="33"/>
        <v>0</v>
      </c>
      <c r="AJ70" s="14">
        <f t="shared" si="34"/>
        <v>0</v>
      </c>
      <c r="AK70" s="14">
        <f t="shared" si="35"/>
        <v>0</v>
      </c>
      <c r="AL70" s="14">
        <f t="shared" si="36"/>
        <v>3.4482758620689655E-2</v>
      </c>
      <c r="AM70" s="14">
        <f t="shared" si="37"/>
        <v>0</v>
      </c>
      <c r="AN70" s="14">
        <f t="shared" si="38"/>
        <v>0</v>
      </c>
      <c r="AO70" s="14">
        <f t="shared" si="39"/>
        <v>0</v>
      </c>
      <c r="AP70" s="15">
        <f t="shared" si="51"/>
        <v>1</v>
      </c>
      <c r="AQ70" s="2" t="str">
        <f t="shared" si="52"/>
        <v>dove blue</v>
      </c>
    </row>
    <row r="71" spans="2:43" x14ac:dyDescent="0.25">
      <c r="B71" s="8" t="s">
        <v>211</v>
      </c>
      <c r="C71" s="19">
        <v>2</v>
      </c>
      <c r="D71" s="19">
        <v>4</v>
      </c>
      <c r="E71" s="17" t="s">
        <v>319</v>
      </c>
      <c r="F71" s="9">
        <v>5</v>
      </c>
      <c r="G71" s="10" t="str">
        <f t="shared" si="40"/>
        <v>330-10</v>
      </c>
      <c r="H71" s="11"/>
      <c r="I71" s="10" t="str">
        <f t="shared" si="41"/>
        <v>330-30</v>
      </c>
      <c r="J71" s="11"/>
      <c r="K71" s="10" t="str">
        <f t="shared" si="42"/>
        <v>330-32</v>
      </c>
      <c r="L71" s="11"/>
      <c r="M71" s="10" t="str">
        <f t="shared" si="43"/>
        <v>330-50</v>
      </c>
      <c r="N71" s="11">
        <v>1</v>
      </c>
      <c r="O71" s="10" t="str">
        <f t="shared" si="44"/>
        <v>330-60</v>
      </c>
      <c r="P71" s="11"/>
      <c r="Q71" s="10" t="str">
        <f t="shared" si="45"/>
        <v>330-81</v>
      </c>
      <c r="R71" s="11"/>
      <c r="S71" s="10" t="str">
        <f t="shared" si="46"/>
        <v>330-82</v>
      </c>
      <c r="T71" s="11"/>
      <c r="U71" s="10" t="str">
        <f t="shared" si="47"/>
        <v>330-99</v>
      </c>
      <c r="V71" s="11">
        <v>0.25</v>
      </c>
      <c r="W71" s="10" t="str">
        <f t="shared" si="48"/>
        <v>Option 1</v>
      </c>
      <c r="X71" s="11"/>
      <c r="Y71" s="10" t="str">
        <f t="shared" si="49"/>
        <v>Option 2</v>
      </c>
      <c r="Z71" s="11"/>
      <c r="AA71" s="10" t="str">
        <f t="shared" si="50"/>
        <v>Option 3</v>
      </c>
      <c r="AB71" s="11"/>
      <c r="AC71" s="12">
        <f t="shared" ref="AC71:AC134" si="53">F71+H71+J71+L71+N71+P71+R71+T71+V71+X71+Z71+AB71</f>
        <v>6.25</v>
      </c>
      <c r="AD71" s="13">
        <f t="shared" si="28"/>
        <v>0.8</v>
      </c>
      <c r="AE71" s="14">
        <f t="shared" si="29"/>
        <v>0</v>
      </c>
      <c r="AF71" s="14">
        <f t="shared" si="30"/>
        <v>0</v>
      </c>
      <c r="AG71" s="14">
        <f t="shared" si="31"/>
        <v>0</v>
      </c>
      <c r="AH71" s="14">
        <f t="shared" si="32"/>
        <v>0.16</v>
      </c>
      <c r="AI71" s="14">
        <f t="shared" si="33"/>
        <v>0</v>
      </c>
      <c r="AJ71" s="14">
        <f t="shared" si="34"/>
        <v>0</v>
      </c>
      <c r="AK71" s="14">
        <f t="shared" si="35"/>
        <v>0</v>
      </c>
      <c r="AL71" s="14">
        <f t="shared" si="36"/>
        <v>0.04</v>
      </c>
      <c r="AM71" s="14">
        <f t="shared" si="37"/>
        <v>0</v>
      </c>
      <c r="AN71" s="14">
        <f t="shared" si="38"/>
        <v>0</v>
      </c>
      <c r="AO71" s="14">
        <f t="shared" si="39"/>
        <v>0</v>
      </c>
      <c r="AP71" s="15">
        <f t="shared" si="51"/>
        <v>1</v>
      </c>
      <c r="AQ71" s="2" t="str">
        <f t="shared" si="52"/>
        <v>november blue</v>
      </c>
    </row>
    <row r="72" spans="2:43" x14ac:dyDescent="0.25">
      <c r="B72" s="8" t="s">
        <v>212</v>
      </c>
      <c r="C72" s="19">
        <v>2</v>
      </c>
      <c r="D72" s="19">
        <v>5</v>
      </c>
      <c r="E72" s="17" t="s">
        <v>320</v>
      </c>
      <c r="F72" s="9">
        <v>10</v>
      </c>
      <c r="G72" s="10" t="str">
        <f t="shared" si="40"/>
        <v>330-10</v>
      </c>
      <c r="H72" s="11"/>
      <c r="I72" s="10" t="str">
        <f t="shared" si="41"/>
        <v>330-30</v>
      </c>
      <c r="J72" s="11">
        <v>0.125</v>
      </c>
      <c r="K72" s="10" t="str">
        <f t="shared" si="42"/>
        <v>330-32</v>
      </c>
      <c r="L72" s="11"/>
      <c r="M72" s="10" t="str">
        <f t="shared" si="43"/>
        <v>330-50</v>
      </c>
      <c r="N72" s="11">
        <v>1</v>
      </c>
      <c r="O72" s="10" t="str">
        <f t="shared" si="44"/>
        <v>330-60</v>
      </c>
      <c r="P72" s="11"/>
      <c r="Q72" s="10" t="str">
        <f t="shared" si="45"/>
        <v>330-81</v>
      </c>
      <c r="R72" s="11"/>
      <c r="S72" s="10" t="str">
        <f t="shared" si="46"/>
        <v>330-82</v>
      </c>
      <c r="T72" s="11"/>
      <c r="U72" s="10" t="str">
        <f t="shared" si="47"/>
        <v>330-99</v>
      </c>
      <c r="V72" s="11"/>
      <c r="W72" s="10" t="str">
        <f t="shared" si="48"/>
        <v>Option 1</v>
      </c>
      <c r="X72" s="11"/>
      <c r="Y72" s="10" t="str">
        <f t="shared" si="49"/>
        <v>Option 2</v>
      </c>
      <c r="Z72" s="11"/>
      <c r="AA72" s="10" t="str">
        <f t="shared" si="50"/>
        <v>Option 3</v>
      </c>
      <c r="AB72" s="11"/>
      <c r="AC72" s="12">
        <f t="shared" si="53"/>
        <v>11.125</v>
      </c>
      <c r="AD72" s="13">
        <f t="shared" si="28"/>
        <v>0.898876404494382</v>
      </c>
      <c r="AE72" s="14">
        <f t="shared" si="29"/>
        <v>0</v>
      </c>
      <c r="AF72" s="14">
        <f t="shared" si="30"/>
        <v>1.1235955056179775E-2</v>
      </c>
      <c r="AG72" s="14">
        <f t="shared" si="31"/>
        <v>0</v>
      </c>
      <c r="AH72" s="14">
        <f t="shared" si="32"/>
        <v>8.98876404494382E-2</v>
      </c>
      <c r="AI72" s="14">
        <f t="shared" si="33"/>
        <v>0</v>
      </c>
      <c r="AJ72" s="14">
        <f t="shared" si="34"/>
        <v>0</v>
      </c>
      <c r="AK72" s="14">
        <f t="shared" si="35"/>
        <v>0</v>
      </c>
      <c r="AL72" s="14">
        <f t="shared" si="36"/>
        <v>0</v>
      </c>
      <c r="AM72" s="14">
        <f t="shared" si="37"/>
        <v>0</v>
      </c>
      <c r="AN72" s="14">
        <f t="shared" si="38"/>
        <v>0</v>
      </c>
      <c r="AO72" s="14">
        <f t="shared" si="39"/>
        <v>0</v>
      </c>
      <c r="AP72" s="15">
        <f t="shared" si="51"/>
        <v>1</v>
      </c>
      <c r="AQ72" s="2" t="str">
        <f t="shared" si="52"/>
        <v>provence</v>
      </c>
    </row>
    <row r="73" spans="2:43" x14ac:dyDescent="0.25">
      <c r="B73" s="8" t="s">
        <v>213</v>
      </c>
      <c r="C73" s="19">
        <v>2</v>
      </c>
      <c r="D73" s="19">
        <v>6</v>
      </c>
      <c r="E73" s="17" t="s">
        <v>321</v>
      </c>
      <c r="F73" s="9">
        <v>10</v>
      </c>
      <c r="G73" s="10" t="str">
        <f t="shared" si="40"/>
        <v>330-10</v>
      </c>
      <c r="H73" s="11"/>
      <c r="I73" s="10" t="str">
        <f t="shared" si="41"/>
        <v>330-30</v>
      </c>
      <c r="J73" s="11">
        <v>0.25</v>
      </c>
      <c r="K73" s="10" t="str">
        <f t="shared" si="42"/>
        <v>330-32</v>
      </c>
      <c r="L73" s="11"/>
      <c r="M73" s="10" t="str">
        <f t="shared" si="43"/>
        <v>330-50</v>
      </c>
      <c r="N73" s="11">
        <v>2</v>
      </c>
      <c r="O73" s="10" t="str">
        <f t="shared" si="44"/>
        <v>330-60</v>
      </c>
      <c r="P73" s="11"/>
      <c r="Q73" s="10" t="str">
        <f t="shared" si="45"/>
        <v>330-81</v>
      </c>
      <c r="R73" s="11"/>
      <c r="S73" s="10" t="str">
        <f t="shared" si="46"/>
        <v>330-82</v>
      </c>
      <c r="T73" s="11"/>
      <c r="U73" s="10" t="str">
        <f t="shared" si="47"/>
        <v>330-99</v>
      </c>
      <c r="V73" s="11"/>
      <c r="W73" s="10" t="str">
        <f t="shared" si="48"/>
        <v>Option 1</v>
      </c>
      <c r="X73" s="11"/>
      <c r="Y73" s="10" t="str">
        <f t="shared" si="49"/>
        <v>Option 2</v>
      </c>
      <c r="Z73" s="11"/>
      <c r="AA73" s="10" t="str">
        <f t="shared" si="50"/>
        <v>Option 3</v>
      </c>
      <c r="AB73" s="11"/>
      <c r="AC73" s="12">
        <f t="shared" si="53"/>
        <v>12.25</v>
      </c>
      <c r="AD73" s="13">
        <f t="shared" si="28"/>
        <v>0.81632653061224492</v>
      </c>
      <c r="AE73" s="14">
        <f t="shared" si="29"/>
        <v>0</v>
      </c>
      <c r="AF73" s="14">
        <f t="shared" si="30"/>
        <v>2.0408163265306121E-2</v>
      </c>
      <c r="AG73" s="14">
        <f t="shared" si="31"/>
        <v>0</v>
      </c>
      <c r="AH73" s="14">
        <f t="shared" si="32"/>
        <v>0.16326530612244897</v>
      </c>
      <c r="AI73" s="14">
        <f t="shared" si="33"/>
        <v>0</v>
      </c>
      <c r="AJ73" s="14">
        <f t="shared" si="34"/>
        <v>0</v>
      </c>
      <c r="AK73" s="14">
        <f t="shared" si="35"/>
        <v>0</v>
      </c>
      <c r="AL73" s="14">
        <f t="shared" si="36"/>
        <v>0</v>
      </c>
      <c r="AM73" s="14">
        <f t="shared" si="37"/>
        <v>0</v>
      </c>
      <c r="AN73" s="14">
        <f t="shared" si="38"/>
        <v>0</v>
      </c>
      <c r="AO73" s="14">
        <f t="shared" si="39"/>
        <v>0</v>
      </c>
      <c r="AP73" s="15">
        <f t="shared" si="51"/>
        <v>1</v>
      </c>
      <c r="AQ73" s="2" t="str">
        <f t="shared" si="52"/>
        <v>lavendula</v>
      </c>
    </row>
    <row r="74" spans="2:43" x14ac:dyDescent="0.25">
      <c r="B74" s="8" t="s">
        <v>214</v>
      </c>
      <c r="C74" s="19">
        <v>2</v>
      </c>
      <c r="D74" s="19">
        <v>7</v>
      </c>
      <c r="E74" s="17" t="s">
        <v>322</v>
      </c>
      <c r="F74" s="9">
        <v>5</v>
      </c>
      <c r="G74" s="10" t="str">
        <f t="shared" si="40"/>
        <v>330-10</v>
      </c>
      <c r="H74" s="11"/>
      <c r="I74" s="10" t="str">
        <f t="shared" si="41"/>
        <v>330-30</v>
      </c>
      <c r="J74" s="11">
        <v>0.125</v>
      </c>
      <c r="K74" s="10" t="str">
        <f t="shared" si="42"/>
        <v>330-32</v>
      </c>
      <c r="L74" s="11"/>
      <c r="M74" s="10" t="str">
        <f t="shared" si="43"/>
        <v>330-50</v>
      </c>
      <c r="N74" s="11">
        <v>1.5</v>
      </c>
      <c r="O74" s="10" t="str">
        <f t="shared" si="44"/>
        <v>330-60</v>
      </c>
      <c r="P74" s="11"/>
      <c r="Q74" s="10" t="str">
        <f t="shared" si="45"/>
        <v>330-81</v>
      </c>
      <c r="R74" s="11"/>
      <c r="S74" s="10" t="str">
        <f t="shared" si="46"/>
        <v>330-82</v>
      </c>
      <c r="T74" s="11"/>
      <c r="U74" s="10" t="str">
        <f t="shared" si="47"/>
        <v>330-99</v>
      </c>
      <c r="V74" s="11"/>
      <c r="W74" s="10" t="str">
        <f t="shared" si="48"/>
        <v>Option 1</v>
      </c>
      <c r="X74" s="11"/>
      <c r="Y74" s="10" t="str">
        <f t="shared" si="49"/>
        <v>Option 2</v>
      </c>
      <c r="Z74" s="11"/>
      <c r="AA74" s="10" t="str">
        <f t="shared" si="50"/>
        <v>Option 3</v>
      </c>
      <c r="AB74" s="11"/>
      <c r="AC74" s="12">
        <f t="shared" si="53"/>
        <v>6.625</v>
      </c>
      <c r="AD74" s="13">
        <f t="shared" si="28"/>
        <v>0.75471698113207553</v>
      </c>
      <c r="AE74" s="14">
        <f t="shared" si="29"/>
        <v>0</v>
      </c>
      <c r="AF74" s="14">
        <f t="shared" si="30"/>
        <v>1.8867924528301886E-2</v>
      </c>
      <c r="AG74" s="14">
        <f t="shared" si="31"/>
        <v>0</v>
      </c>
      <c r="AH74" s="14">
        <f t="shared" si="32"/>
        <v>0.22641509433962265</v>
      </c>
      <c r="AI74" s="14">
        <f t="shared" si="33"/>
        <v>0</v>
      </c>
      <c r="AJ74" s="14">
        <f t="shared" si="34"/>
        <v>0</v>
      </c>
      <c r="AK74" s="14">
        <f t="shared" si="35"/>
        <v>0</v>
      </c>
      <c r="AL74" s="14">
        <f t="shared" si="36"/>
        <v>0</v>
      </c>
      <c r="AM74" s="14">
        <f t="shared" si="37"/>
        <v>0</v>
      </c>
      <c r="AN74" s="14">
        <f t="shared" si="38"/>
        <v>0</v>
      </c>
      <c r="AO74" s="14">
        <f t="shared" si="39"/>
        <v>0</v>
      </c>
      <c r="AP74" s="15">
        <f t="shared" si="51"/>
        <v>1</v>
      </c>
      <c r="AQ74" s="2" t="str">
        <f t="shared" si="52"/>
        <v>violet</v>
      </c>
    </row>
    <row r="75" spans="2:43" x14ac:dyDescent="0.25">
      <c r="B75" s="8" t="s">
        <v>215</v>
      </c>
      <c r="C75" s="19">
        <v>2</v>
      </c>
      <c r="D75" s="19">
        <v>8</v>
      </c>
      <c r="E75" s="17" t="s">
        <v>325</v>
      </c>
      <c r="F75" s="9">
        <v>10</v>
      </c>
      <c r="G75" s="10" t="str">
        <f t="shared" si="40"/>
        <v>330-10</v>
      </c>
      <c r="H75" s="11"/>
      <c r="I75" s="10" t="str">
        <f t="shared" si="41"/>
        <v>330-30</v>
      </c>
      <c r="J75" s="11"/>
      <c r="K75" s="10" t="str">
        <f t="shared" si="42"/>
        <v>330-32</v>
      </c>
      <c r="L75" s="11"/>
      <c r="M75" s="10" t="str">
        <f t="shared" si="43"/>
        <v>330-50</v>
      </c>
      <c r="N75" s="11">
        <v>0.5</v>
      </c>
      <c r="O75" s="10" t="str">
        <f t="shared" si="44"/>
        <v>330-60</v>
      </c>
      <c r="P75" s="11"/>
      <c r="Q75" s="10" t="str">
        <f t="shared" si="45"/>
        <v>330-81</v>
      </c>
      <c r="R75" s="11"/>
      <c r="S75" s="10" t="str">
        <f t="shared" si="46"/>
        <v>330-82</v>
      </c>
      <c r="T75" s="11">
        <v>6.25E-2</v>
      </c>
      <c r="U75" s="10" t="str">
        <f t="shared" si="47"/>
        <v>330-99</v>
      </c>
      <c r="V75" s="11"/>
      <c r="W75" s="10" t="str">
        <f t="shared" si="48"/>
        <v>Option 1</v>
      </c>
      <c r="X75" s="11"/>
      <c r="Y75" s="10" t="str">
        <f t="shared" si="49"/>
        <v>Option 2</v>
      </c>
      <c r="Z75" s="11"/>
      <c r="AA75" s="10" t="str">
        <f t="shared" si="50"/>
        <v>Option 3</v>
      </c>
      <c r="AB75" s="11"/>
      <c r="AC75" s="12">
        <f t="shared" si="53"/>
        <v>10.5625</v>
      </c>
      <c r="AD75" s="13">
        <f t="shared" si="28"/>
        <v>0.94674556213017746</v>
      </c>
      <c r="AE75" s="14">
        <f t="shared" si="29"/>
        <v>0</v>
      </c>
      <c r="AF75" s="14">
        <f t="shared" si="30"/>
        <v>0</v>
      </c>
      <c r="AG75" s="14">
        <f t="shared" si="31"/>
        <v>0</v>
      </c>
      <c r="AH75" s="14">
        <f t="shared" si="32"/>
        <v>4.7337278106508875E-2</v>
      </c>
      <c r="AI75" s="14">
        <f t="shared" si="33"/>
        <v>0</v>
      </c>
      <c r="AJ75" s="14">
        <f t="shared" si="34"/>
        <v>0</v>
      </c>
      <c r="AK75" s="14">
        <f t="shared" si="35"/>
        <v>5.9171597633136093E-3</v>
      </c>
      <c r="AL75" s="14">
        <f t="shared" si="36"/>
        <v>0</v>
      </c>
      <c r="AM75" s="14">
        <f t="shared" si="37"/>
        <v>0</v>
      </c>
      <c r="AN75" s="14">
        <f t="shared" si="38"/>
        <v>0</v>
      </c>
      <c r="AO75" s="14">
        <f t="shared" si="39"/>
        <v>0</v>
      </c>
      <c r="AP75" s="15">
        <f t="shared" si="51"/>
        <v>1</v>
      </c>
      <c r="AQ75" s="2" t="str">
        <f t="shared" si="52"/>
        <v>husky</v>
      </c>
    </row>
    <row r="76" spans="2:43" x14ac:dyDescent="0.25">
      <c r="B76" s="8" t="s">
        <v>216</v>
      </c>
      <c r="C76" s="19">
        <v>2</v>
      </c>
      <c r="D76" s="19">
        <v>9</v>
      </c>
      <c r="E76" s="17" t="s">
        <v>326</v>
      </c>
      <c r="F76" s="9">
        <v>10</v>
      </c>
      <c r="G76" s="10" t="str">
        <f t="shared" si="40"/>
        <v>330-10</v>
      </c>
      <c r="H76" s="11"/>
      <c r="I76" s="10" t="str">
        <f t="shared" si="41"/>
        <v>330-30</v>
      </c>
      <c r="J76" s="11"/>
      <c r="K76" s="10" t="str">
        <f t="shared" si="42"/>
        <v>330-32</v>
      </c>
      <c r="L76" s="11"/>
      <c r="M76" s="10" t="str">
        <f t="shared" si="43"/>
        <v>330-50</v>
      </c>
      <c r="N76" s="11">
        <v>1</v>
      </c>
      <c r="O76" s="10" t="str">
        <f t="shared" si="44"/>
        <v>330-60</v>
      </c>
      <c r="P76" s="11">
        <v>0.125</v>
      </c>
      <c r="Q76" s="10" t="str">
        <f t="shared" si="45"/>
        <v>330-81</v>
      </c>
      <c r="R76" s="11"/>
      <c r="S76" s="10" t="str">
        <f t="shared" si="46"/>
        <v>330-82</v>
      </c>
      <c r="T76" s="11"/>
      <c r="U76" s="10" t="str">
        <f t="shared" si="47"/>
        <v>330-99</v>
      </c>
      <c r="V76" s="11"/>
      <c r="W76" s="10" t="str">
        <f t="shared" si="48"/>
        <v>Option 1</v>
      </c>
      <c r="X76" s="11"/>
      <c r="Y76" s="10" t="str">
        <f t="shared" si="49"/>
        <v>Option 2</v>
      </c>
      <c r="Z76" s="11"/>
      <c r="AA76" s="10" t="str">
        <f t="shared" si="50"/>
        <v>Option 3</v>
      </c>
      <c r="AB76" s="11"/>
      <c r="AC76" s="12">
        <f t="shared" si="53"/>
        <v>11.125</v>
      </c>
      <c r="AD76" s="13">
        <f t="shared" si="28"/>
        <v>0.898876404494382</v>
      </c>
      <c r="AE76" s="14">
        <f t="shared" si="29"/>
        <v>0</v>
      </c>
      <c r="AF76" s="14">
        <f t="shared" si="30"/>
        <v>0</v>
      </c>
      <c r="AG76" s="14">
        <f t="shared" si="31"/>
        <v>0</v>
      </c>
      <c r="AH76" s="14">
        <f t="shared" si="32"/>
        <v>8.98876404494382E-2</v>
      </c>
      <c r="AI76" s="14">
        <f t="shared" si="33"/>
        <v>1.1235955056179775E-2</v>
      </c>
      <c r="AJ76" s="14">
        <f t="shared" si="34"/>
        <v>0</v>
      </c>
      <c r="AK76" s="14">
        <f t="shared" si="35"/>
        <v>0</v>
      </c>
      <c r="AL76" s="14">
        <f t="shared" si="36"/>
        <v>0</v>
      </c>
      <c r="AM76" s="14">
        <f t="shared" si="37"/>
        <v>0</v>
      </c>
      <c r="AN76" s="14">
        <f t="shared" si="38"/>
        <v>0</v>
      </c>
      <c r="AO76" s="14">
        <f t="shared" si="39"/>
        <v>0</v>
      </c>
      <c r="AP76" s="15">
        <f t="shared" si="51"/>
        <v>1</v>
      </c>
      <c r="AQ76" s="2" t="str">
        <f t="shared" si="52"/>
        <v>mare</v>
      </c>
    </row>
    <row r="77" spans="2:43" x14ac:dyDescent="0.25">
      <c r="B77" s="8" t="s">
        <v>217</v>
      </c>
      <c r="C77" s="19">
        <v>2</v>
      </c>
      <c r="D77" s="19">
        <v>10</v>
      </c>
      <c r="E77" s="17" t="s">
        <v>327</v>
      </c>
      <c r="F77" s="9">
        <v>10</v>
      </c>
      <c r="G77" s="10" t="str">
        <f t="shared" si="40"/>
        <v>330-10</v>
      </c>
      <c r="H77" s="11"/>
      <c r="I77" s="10" t="str">
        <f t="shared" si="41"/>
        <v>330-30</v>
      </c>
      <c r="J77" s="11"/>
      <c r="K77" s="10" t="str">
        <f t="shared" si="42"/>
        <v>330-32</v>
      </c>
      <c r="L77" s="11"/>
      <c r="M77" s="10" t="str">
        <f t="shared" si="43"/>
        <v>330-50</v>
      </c>
      <c r="N77" s="11">
        <v>2.5</v>
      </c>
      <c r="O77" s="10" t="str">
        <f t="shared" si="44"/>
        <v>330-60</v>
      </c>
      <c r="P77" s="11">
        <v>2.5</v>
      </c>
      <c r="Q77" s="10" t="str">
        <f t="shared" si="45"/>
        <v>330-81</v>
      </c>
      <c r="R77" s="11"/>
      <c r="S77" s="10" t="str">
        <f t="shared" si="46"/>
        <v>330-82</v>
      </c>
      <c r="T77" s="11"/>
      <c r="U77" s="10" t="str">
        <f t="shared" si="47"/>
        <v>330-99</v>
      </c>
      <c r="V77" s="11"/>
      <c r="W77" s="10" t="str">
        <f t="shared" si="48"/>
        <v>Option 1</v>
      </c>
      <c r="X77" s="11"/>
      <c r="Y77" s="10" t="str">
        <f t="shared" si="49"/>
        <v>Option 2</v>
      </c>
      <c r="Z77" s="11"/>
      <c r="AA77" s="10" t="str">
        <f t="shared" si="50"/>
        <v>Option 3</v>
      </c>
      <c r="AB77" s="11"/>
      <c r="AC77" s="12">
        <f t="shared" si="53"/>
        <v>15</v>
      </c>
      <c r="AD77" s="13">
        <f t="shared" si="28"/>
        <v>0.66666666666666663</v>
      </c>
      <c r="AE77" s="14">
        <f t="shared" si="29"/>
        <v>0</v>
      </c>
      <c r="AF77" s="14">
        <f t="shared" si="30"/>
        <v>0</v>
      </c>
      <c r="AG77" s="14">
        <f t="shared" si="31"/>
        <v>0</v>
      </c>
      <c r="AH77" s="14">
        <f t="shared" si="32"/>
        <v>0.16666666666666666</v>
      </c>
      <c r="AI77" s="14">
        <f t="shared" si="33"/>
        <v>0.16666666666666666</v>
      </c>
      <c r="AJ77" s="14">
        <f t="shared" si="34"/>
        <v>0</v>
      </c>
      <c r="AK77" s="14">
        <f t="shared" si="35"/>
        <v>0</v>
      </c>
      <c r="AL77" s="14">
        <f t="shared" si="36"/>
        <v>0</v>
      </c>
      <c r="AM77" s="14">
        <f t="shared" si="37"/>
        <v>0</v>
      </c>
      <c r="AN77" s="14">
        <f t="shared" si="38"/>
        <v>0</v>
      </c>
      <c r="AO77" s="14">
        <f t="shared" si="39"/>
        <v>0</v>
      </c>
      <c r="AP77" s="15">
        <f t="shared" si="51"/>
        <v>0.99999999999999989</v>
      </c>
      <c r="AQ77" s="2" t="str">
        <f t="shared" si="52"/>
        <v>jade</v>
      </c>
    </row>
    <row r="78" spans="2:43" x14ac:dyDescent="0.25">
      <c r="B78" s="8" t="s">
        <v>218</v>
      </c>
      <c r="C78" s="19">
        <v>2</v>
      </c>
      <c r="D78" s="19">
        <v>11</v>
      </c>
      <c r="E78" s="17" t="s">
        <v>328</v>
      </c>
      <c r="F78" s="9">
        <v>10</v>
      </c>
      <c r="G78" s="10" t="str">
        <f t="shared" si="40"/>
        <v>330-10</v>
      </c>
      <c r="H78" s="11"/>
      <c r="I78" s="10" t="str">
        <f t="shared" si="41"/>
        <v>330-30</v>
      </c>
      <c r="J78" s="11"/>
      <c r="K78" s="10" t="str">
        <f t="shared" si="42"/>
        <v>330-32</v>
      </c>
      <c r="L78" s="11"/>
      <c r="M78" s="10" t="str">
        <f t="shared" si="43"/>
        <v>330-50</v>
      </c>
      <c r="N78" s="11">
        <v>1</v>
      </c>
      <c r="O78" s="10" t="str">
        <f t="shared" si="44"/>
        <v>330-60</v>
      </c>
      <c r="P78" s="11">
        <v>0.5</v>
      </c>
      <c r="Q78" s="10" t="str">
        <f t="shared" si="45"/>
        <v>330-81</v>
      </c>
      <c r="R78" s="11"/>
      <c r="S78" s="10" t="str">
        <f t="shared" si="46"/>
        <v>330-82</v>
      </c>
      <c r="T78" s="11"/>
      <c r="U78" s="10" t="str">
        <f t="shared" si="47"/>
        <v>330-99</v>
      </c>
      <c r="V78" s="11"/>
      <c r="W78" s="10" t="str">
        <f t="shared" si="48"/>
        <v>Option 1</v>
      </c>
      <c r="X78" s="11"/>
      <c r="Y78" s="10" t="str">
        <f t="shared" si="49"/>
        <v>Option 2</v>
      </c>
      <c r="Z78" s="11"/>
      <c r="AA78" s="10" t="str">
        <f t="shared" si="50"/>
        <v>Option 3</v>
      </c>
      <c r="AB78" s="11"/>
      <c r="AC78" s="12">
        <f t="shared" si="53"/>
        <v>11.5</v>
      </c>
      <c r="AD78" s="13">
        <f t="shared" si="28"/>
        <v>0.86956521739130432</v>
      </c>
      <c r="AE78" s="14">
        <f t="shared" si="29"/>
        <v>0</v>
      </c>
      <c r="AF78" s="14">
        <f t="shared" si="30"/>
        <v>0</v>
      </c>
      <c r="AG78" s="14">
        <f t="shared" si="31"/>
        <v>0</v>
      </c>
      <c r="AH78" s="14">
        <f t="shared" si="32"/>
        <v>8.6956521739130432E-2</v>
      </c>
      <c r="AI78" s="14">
        <f t="shared" si="33"/>
        <v>4.3478260869565216E-2</v>
      </c>
      <c r="AJ78" s="14">
        <f t="shared" si="34"/>
        <v>0</v>
      </c>
      <c r="AK78" s="14">
        <f t="shared" si="35"/>
        <v>0</v>
      </c>
      <c r="AL78" s="14">
        <f t="shared" si="36"/>
        <v>0</v>
      </c>
      <c r="AM78" s="14">
        <f t="shared" si="37"/>
        <v>0</v>
      </c>
      <c r="AN78" s="14">
        <f t="shared" si="38"/>
        <v>0</v>
      </c>
      <c r="AO78" s="14">
        <f t="shared" si="39"/>
        <v>0</v>
      </c>
      <c r="AP78" s="15">
        <f t="shared" si="51"/>
        <v>1</v>
      </c>
      <c r="AQ78" s="2" t="str">
        <f t="shared" si="52"/>
        <v>arctic mint</v>
      </c>
    </row>
    <row r="79" spans="2:43" x14ac:dyDescent="0.25">
      <c r="B79" s="8" t="s">
        <v>219</v>
      </c>
      <c r="C79" s="19">
        <v>2</v>
      </c>
      <c r="D79" s="19">
        <v>12</v>
      </c>
      <c r="E79" s="17" t="s">
        <v>329</v>
      </c>
      <c r="F79" s="9">
        <v>10</v>
      </c>
      <c r="G79" s="10" t="str">
        <f t="shared" si="40"/>
        <v>330-10</v>
      </c>
      <c r="H79" s="11"/>
      <c r="I79" s="10" t="str">
        <f t="shared" si="41"/>
        <v>330-30</v>
      </c>
      <c r="J79" s="11"/>
      <c r="K79" s="10" t="str">
        <f t="shared" si="42"/>
        <v>330-32</v>
      </c>
      <c r="L79" s="11"/>
      <c r="M79" s="10" t="str">
        <f t="shared" si="43"/>
        <v>330-50</v>
      </c>
      <c r="N79" s="11">
        <v>0.5</v>
      </c>
      <c r="O79" s="10" t="str">
        <f t="shared" si="44"/>
        <v>330-60</v>
      </c>
      <c r="P79" s="11">
        <v>0.125</v>
      </c>
      <c r="Q79" s="10" t="str">
        <f t="shared" si="45"/>
        <v>330-81</v>
      </c>
      <c r="R79" s="11"/>
      <c r="S79" s="10" t="str">
        <f t="shared" si="46"/>
        <v>330-82</v>
      </c>
      <c r="T79" s="11"/>
      <c r="U79" s="10" t="str">
        <f t="shared" si="47"/>
        <v>330-99</v>
      </c>
      <c r="V79" s="11"/>
      <c r="W79" s="10" t="str">
        <f t="shared" si="48"/>
        <v>Option 1</v>
      </c>
      <c r="X79" s="11"/>
      <c r="Y79" s="10" t="str">
        <f t="shared" si="49"/>
        <v>Option 2</v>
      </c>
      <c r="Z79" s="11"/>
      <c r="AA79" s="10" t="str">
        <f t="shared" si="50"/>
        <v>Option 3</v>
      </c>
      <c r="AB79" s="11"/>
      <c r="AC79" s="12">
        <f t="shared" si="53"/>
        <v>10.625</v>
      </c>
      <c r="AD79" s="13">
        <f t="shared" si="28"/>
        <v>0.94117647058823528</v>
      </c>
      <c r="AE79" s="14">
        <f t="shared" si="29"/>
        <v>0</v>
      </c>
      <c r="AF79" s="14">
        <f t="shared" si="30"/>
        <v>0</v>
      </c>
      <c r="AG79" s="14">
        <f t="shared" si="31"/>
        <v>0</v>
      </c>
      <c r="AH79" s="14">
        <f t="shared" si="32"/>
        <v>4.7058823529411764E-2</v>
      </c>
      <c r="AI79" s="14">
        <f t="shared" si="33"/>
        <v>1.1764705882352941E-2</v>
      </c>
      <c r="AJ79" s="14">
        <f t="shared" si="34"/>
        <v>0</v>
      </c>
      <c r="AK79" s="14">
        <f t="shared" si="35"/>
        <v>0</v>
      </c>
      <c r="AL79" s="14">
        <f t="shared" si="36"/>
        <v>0</v>
      </c>
      <c r="AM79" s="14">
        <f t="shared" si="37"/>
        <v>0</v>
      </c>
      <c r="AN79" s="14">
        <f t="shared" si="38"/>
        <v>0</v>
      </c>
      <c r="AO79" s="14">
        <f t="shared" si="39"/>
        <v>0</v>
      </c>
      <c r="AP79" s="15">
        <f t="shared" si="51"/>
        <v>1</v>
      </c>
      <c r="AQ79" s="2" t="str">
        <f t="shared" si="52"/>
        <v>arctic</v>
      </c>
    </row>
    <row r="80" spans="2:43" x14ac:dyDescent="0.25">
      <c r="B80" s="8" t="s">
        <v>220</v>
      </c>
      <c r="C80" s="19">
        <v>2</v>
      </c>
      <c r="D80" s="19">
        <v>13</v>
      </c>
      <c r="E80" s="17" t="s">
        <v>324</v>
      </c>
      <c r="F80" s="9">
        <v>10</v>
      </c>
      <c r="G80" s="10" t="str">
        <f t="shared" si="40"/>
        <v>330-10</v>
      </c>
      <c r="H80" s="11"/>
      <c r="I80" s="10" t="str">
        <f t="shared" si="41"/>
        <v>330-30</v>
      </c>
      <c r="J80" s="11"/>
      <c r="K80" s="10" t="str">
        <f t="shared" si="42"/>
        <v>330-32</v>
      </c>
      <c r="L80" s="11"/>
      <c r="M80" s="10" t="str">
        <f t="shared" si="43"/>
        <v>330-50</v>
      </c>
      <c r="N80" s="11">
        <v>0.25</v>
      </c>
      <c r="O80" s="10" t="str">
        <f t="shared" si="44"/>
        <v>330-60</v>
      </c>
      <c r="P80" s="11">
        <v>0.125</v>
      </c>
      <c r="Q80" s="10" t="str">
        <f t="shared" si="45"/>
        <v>330-81</v>
      </c>
      <c r="R80" s="11"/>
      <c r="S80" s="10" t="str">
        <f t="shared" si="46"/>
        <v>330-82</v>
      </c>
      <c r="T80" s="11"/>
      <c r="U80" s="10" t="str">
        <f t="shared" si="47"/>
        <v>330-99</v>
      </c>
      <c r="V80" s="11"/>
      <c r="W80" s="10" t="str">
        <f t="shared" si="48"/>
        <v>Option 1</v>
      </c>
      <c r="X80" s="11"/>
      <c r="Y80" s="10" t="str">
        <f t="shared" si="49"/>
        <v>Option 2</v>
      </c>
      <c r="Z80" s="11"/>
      <c r="AA80" s="10" t="str">
        <f t="shared" si="50"/>
        <v>Option 3</v>
      </c>
      <c r="AB80" s="11"/>
      <c r="AC80" s="12">
        <f t="shared" si="53"/>
        <v>10.375</v>
      </c>
      <c r="AD80" s="13">
        <f t="shared" si="28"/>
        <v>0.96385542168674698</v>
      </c>
      <c r="AE80" s="14">
        <f t="shared" si="29"/>
        <v>0</v>
      </c>
      <c r="AF80" s="14">
        <f t="shared" si="30"/>
        <v>0</v>
      </c>
      <c r="AG80" s="14">
        <f t="shared" si="31"/>
        <v>0</v>
      </c>
      <c r="AH80" s="14">
        <f t="shared" si="32"/>
        <v>2.4096385542168676E-2</v>
      </c>
      <c r="AI80" s="14">
        <f t="shared" si="33"/>
        <v>1.2048192771084338E-2</v>
      </c>
      <c r="AJ80" s="14">
        <f t="shared" si="34"/>
        <v>0</v>
      </c>
      <c r="AK80" s="14">
        <f t="shared" si="35"/>
        <v>0</v>
      </c>
      <c r="AL80" s="14">
        <f t="shared" si="36"/>
        <v>0</v>
      </c>
      <c r="AM80" s="14">
        <f t="shared" si="37"/>
        <v>0</v>
      </c>
      <c r="AN80" s="14">
        <f t="shared" si="38"/>
        <v>0</v>
      </c>
      <c r="AO80" s="14">
        <f t="shared" si="39"/>
        <v>0</v>
      </c>
      <c r="AP80" s="15">
        <f t="shared" si="51"/>
        <v>1</v>
      </c>
      <c r="AQ80" s="2" t="str">
        <f t="shared" si="52"/>
        <v>peppermint</v>
      </c>
    </row>
    <row r="81" spans="2:43" x14ac:dyDescent="0.25">
      <c r="B81" s="8" t="s">
        <v>221</v>
      </c>
      <c r="C81" s="19">
        <v>2</v>
      </c>
      <c r="D81" s="19">
        <v>14</v>
      </c>
      <c r="E81" s="17" t="s">
        <v>330</v>
      </c>
      <c r="F81" s="9">
        <v>10</v>
      </c>
      <c r="G81" s="10" t="str">
        <f t="shared" si="40"/>
        <v>330-10</v>
      </c>
      <c r="H81" s="11"/>
      <c r="I81" s="10" t="str">
        <f t="shared" si="41"/>
        <v>330-30</v>
      </c>
      <c r="J81" s="11"/>
      <c r="K81" s="10" t="str">
        <f t="shared" si="42"/>
        <v>330-32</v>
      </c>
      <c r="L81" s="11"/>
      <c r="M81" s="10" t="str">
        <f t="shared" si="43"/>
        <v>330-50</v>
      </c>
      <c r="N81" s="11"/>
      <c r="O81" s="10" t="str">
        <f t="shared" si="44"/>
        <v>330-60</v>
      </c>
      <c r="P81" s="11">
        <v>1</v>
      </c>
      <c r="Q81" s="10" t="str">
        <f t="shared" si="45"/>
        <v>330-81</v>
      </c>
      <c r="R81" s="11"/>
      <c r="S81" s="10" t="str">
        <f t="shared" si="46"/>
        <v>330-82</v>
      </c>
      <c r="T81" s="11">
        <v>0.125</v>
      </c>
      <c r="U81" s="10" t="str">
        <f t="shared" si="47"/>
        <v>330-99</v>
      </c>
      <c r="V81" s="11"/>
      <c r="W81" s="10" t="str">
        <f t="shared" si="48"/>
        <v>Option 1</v>
      </c>
      <c r="X81" s="11"/>
      <c r="Y81" s="10" t="str">
        <f t="shared" si="49"/>
        <v>Option 2</v>
      </c>
      <c r="Z81" s="11"/>
      <c r="AA81" s="10" t="str">
        <f t="shared" si="50"/>
        <v>Option 3</v>
      </c>
      <c r="AB81" s="11"/>
      <c r="AC81" s="12">
        <f t="shared" si="53"/>
        <v>11.125</v>
      </c>
      <c r="AD81" s="13">
        <f t="shared" si="28"/>
        <v>0.898876404494382</v>
      </c>
      <c r="AE81" s="14">
        <f t="shared" si="29"/>
        <v>0</v>
      </c>
      <c r="AF81" s="14">
        <f t="shared" si="30"/>
        <v>0</v>
      </c>
      <c r="AG81" s="14">
        <f t="shared" si="31"/>
        <v>0</v>
      </c>
      <c r="AH81" s="14">
        <f t="shared" si="32"/>
        <v>0</v>
      </c>
      <c r="AI81" s="14">
        <f t="shared" si="33"/>
        <v>8.98876404494382E-2</v>
      </c>
      <c r="AJ81" s="14">
        <f t="shared" si="34"/>
        <v>0</v>
      </c>
      <c r="AK81" s="14">
        <f t="shared" si="35"/>
        <v>1.1235955056179775E-2</v>
      </c>
      <c r="AL81" s="14">
        <f t="shared" si="36"/>
        <v>0</v>
      </c>
      <c r="AM81" s="14">
        <f t="shared" si="37"/>
        <v>0</v>
      </c>
      <c r="AN81" s="14">
        <f t="shared" si="38"/>
        <v>0</v>
      </c>
      <c r="AO81" s="14">
        <f t="shared" si="39"/>
        <v>0</v>
      </c>
      <c r="AP81" s="15">
        <f t="shared" si="51"/>
        <v>1</v>
      </c>
      <c r="AQ81" s="2" t="str">
        <f t="shared" si="52"/>
        <v>eucalyptus</v>
      </c>
    </row>
    <row r="82" spans="2:43" x14ac:dyDescent="0.25">
      <c r="B82" s="8" t="s">
        <v>222</v>
      </c>
      <c r="C82" s="19">
        <v>2</v>
      </c>
      <c r="D82" s="19">
        <v>15</v>
      </c>
      <c r="E82" s="17" t="s">
        <v>331</v>
      </c>
      <c r="F82" s="9">
        <v>10</v>
      </c>
      <c r="G82" s="10" t="str">
        <f t="shared" si="40"/>
        <v>330-10</v>
      </c>
      <c r="H82" s="11"/>
      <c r="I82" s="10" t="str">
        <f t="shared" si="41"/>
        <v>330-30</v>
      </c>
      <c r="J82" s="11"/>
      <c r="K82" s="10" t="str">
        <f t="shared" si="42"/>
        <v>330-32</v>
      </c>
      <c r="L82" s="11"/>
      <c r="M82" s="10" t="str">
        <f t="shared" si="43"/>
        <v>330-50</v>
      </c>
      <c r="N82" s="11">
        <v>0.125</v>
      </c>
      <c r="O82" s="10" t="str">
        <f t="shared" si="44"/>
        <v>330-60</v>
      </c>
      <c r="P82" s="11">
        <v>1</v>
      </c>
      <c r="Q82" s="10" t="str">
        <f t="shared" si="45"/>
        <v>330-81</v>
      </c>
      <c r="R82" s="11"/>
      <c r="S82" s="10" t="str">
        <f t="shared" si="46"/>
        <v>330-82</v>
      </c>
      <c r="T82" s="11"/>
      <c r="U82" s="10" t="str">
        <f t="shared" si="47"/>
        <v>330-99</v>
      </c>
      <c r="V82" s="11"/>
      <c r="W82" s="10" t="str">
        <f t="shared" si="48"/>
        <v>Option 1</v>
      </c>
      <c r="X82" s="11"/>
      <c r="Y82" s="10" t="str">
        <f t="shared" si="49"/>
        <v>Option 2</v>
      </c>
      <c r="Z82" s="11"/>
      <c r="AA82" s="10" t="str">
        <f t="shared" si="50"/>
        <v>Option 3</v>
      </c>
      <c r="AB82" s="11"/>
      <c r="AC82" s="12">
        <f t="shared" si="53"/>
        <v>11.125</v>
      </c>
      <c r="AD82" s="13">
        <f t="shared" si="28"/>
        <v>0.898876404494382</v>
      </c>
      <c r="AE82" s="14">
        <f t="shared" si="29"/>
        <v>0</v>
      </c>
      <c r="AF82" s="14">
        <f t="shared" si="30"/>
        <v>0</v>
      </c>
      <c r="AG82" s="14">
        <f t="shared" si="31"/>
        <v>0</v>
      </c>
      <c r="AH82" s="14">
        <f t="shared" si="32"/>
        <v>1.1235955056179775E-2</v>
      </c>
      <c r="AI82" s="14">
        <f t="shared" si="33"/>
        <v>8.98876404494382E-2</v>
      </c>
      <c r="AJ82" s="14">
        <f t="shared" si="34"/>
        <v>0</v>
      </c>
      <c r="AK82" s="14">
        <f t="shared" si="35"/>
        <v>0</v>
      </c>
      <c r="AL82" s="14">
        <f t="shared" si="36"/>
        <v>0</v>
      </c>
      <c r="AM82" s="14">
        <f t="shared" si="37"/>
        <v>0</v>
      </c>
      <c r="AN82" s="14">
        <f t="shared" si="38"/>
        <v>0</v>
      </c>
      <c r="AO82" s="14">
        <f t="shared" si="39"/>
        <v>0</v>
      </c>
      <c r="AP82" s="15">
        <f t="shared" si="51"/>
        <v>1</v>
      </c>
      <c r="AQ82" s="2" t="str">
        <f t="shared" si="52"/>
        <v>young grass</v>
      </c>
    </row>
    <row r="83" spans="2:43" x14ac:dyDescent="0.25">
      <c r="B83" s="8" t="s">
        <v>223</v>
      </c>
      <c r="C83" s="19">
        <v>2</v>
      </c>
      <c r="D83" s="19">
        <v>16</v>
      </c>
      <c r="E83" s="17" t="s">
        <v>332</v>
      </c>
      <c r="F83" s="9">
        <v>10</v>
      </c>
      <c r="G83" s="10" t="str">
        <f t="shared" si="40"/>
        <v>330-10</v>
      </c>
      <c r="H83" s="11"/>
      <c r="I83" s="10" t="str">
        <f t="shared" si="41"/>
        <v>330-30</v>
      </c>
      <c r="J83" s="11"/>
      <c r="K83" s="10" t="str">
        <f t="shared" si="42"/>
        <v>330-32</v>
      </c>
      <c r="L83" s="11"/>
      <c r="M83" s="10" t="str">
        <f t="shared" si="43"/>
        <v>330-50</v>
      </c>
      <c r="N83" s="11">
        <v>0.5</v>
      </c>
      <c r="O83" s="10" t="str">
        <f t="shared" si="44"/>
        <v>330-60</v>
      </c>
      <c r="P83" s="11">
        <v>0.5</v>
      </c>
      <c r="Q83" s="10" t="str">
        <f t="shared" si="45"/>
        <v>330-81</v>
      </c>
      <c r="R83" s="11"/>
      <c r="S83" s="10" t="str">
        <f t="shared" si="46"/>
        <v>330-82</v>
      </c>
      <c r="T83" s="11"/>
      <c r="U83" s="10" t="str">
        <f t="shared" si="47"/>
        <v>330-99</v>
      </c>
      <c r="V83" s="11"/>
      <c r="W83" s="10" t="str">
        <f t="shared" si="48"/>
        <v>Option 1</v>
      </c>
      <c r="X83" s="11"/>
      <c r="Y83" s="10" t="str">
        <f t="shared" si="49"/>
        <v>Option 2</v>
      </c>
      <c r="Z83" s="11"/>
      <c r="AA83" s="10" t="str">
        <f t="shared" si="50"/>
        <v>Option 3</v>
      </c>
      <c r="AB83" s="11"/>
      <c r="AC83" s="12">
        <f t="shared" si="53"/>
        <v>11</v>
      </c>
      <c r="AD83" s="13">
        <f t="shared" si="28"/>
        <v>0.90909090909090906</v>
      </c>
      <c r="AE83" s="14">
        <f t="shared" si="29"/>
        <v>0</v>
      </c>
      <c r="AF83" s="14">
        <f t="shared" si="30"/>
        <v>0</v>
      </c>
      <c r="AG83" s="14">
        <f t="shared" si="31"/>
        <v>0</v>
      </c>
      <c r="AH83" s="14">
        <f t="shared" si="32"/>
        <v>4.5454545454545456E-2</v>
      </c>
      <c r="AI83" s="14">
        <f t="shared" si="33"/>
        <v>4.5454545454545456E-2</v>
      </c>
      <c r="AJ83" s="14">
        <f t="shared" si="34"/>
        <v>0</v>
      </c>
      <c r="AK83" s="14">
        <f t="shared" si="35"/>
        <v>0</v>
      </c>
      <c r="AL83" s="14">
        <f t="shared" si="36"/>
        <v>0</v>
      </c>
      <c r="AM83" s="14">
        <f t="shared" si="37"/>
        <v>0</v>
      </c>
      <c r="AN83" s="14">
        <f t="shared" si="38"/>
        <v>0</v>
      </c>
      <c r="AO83" s="14">
        <f t="shared" si="39"/>
        <v>0</v>
      </c>
      <c r="AP83" s="15">
        <f t="shared" si="51"/>
        <v>0.99999999999999989</v>
      </c>
      <c r="AQ83" s="2" t="str">
        <f t="shared" si="52"/>
        <v>light teal</v>
      </c>
    </row>
    <row r="84" spans="2:43" x14ac:dyDescent="0.25">
      <c r="B84" s="8" t="s">
        <v>224</v>
      </c>
      <c r="C84" s="19">
        <v>2</v>
      </c>
      <c r="D84" s="19">
        <v>17</v>
      </c>
      <c r="E84" s="17" t="s">
        <v>333</v>
      </c>
      <c r="F84" s="9">
        <v>10</v>
      </c>
      <c r="G84" s="10" t="str">
        <f t="shared" si="40"/>
        <v>330-10</v>
      </c>
      <c r="H84" s="11"/>
      <c r="I84" s="10" t="str">
        <f t="shared" si="41"/>
        <v>330-30</v>
      </c>
      <c r="J84" s="11"/>
      <c r="K84" s="10" t="str">
        <f t="shared" si="42"/>
        <v>330-32</v>
      </c>
      <c r="L84" s="11"/>
      <c r="M84" s="10" t="str">
        <f t="shared" si="43"/>
        <v>330-50</v>
      </c>
      <c r="N84" s="11">
        <v>0.125</v>
      </c>
      <c r="O84" s="10" t="str">
        <f t="shared" si="44"/>
        <v>330-60</v>
      </c>
      <c r="P84" s="11">
        <v>0.5</v>
      </c>
      <c r="Q84" s="10" t="str">
        <f t="shared" si="45"/>
        <v>330-81</v>
      </c>
      <c r="R84" s="11"/>
      <c r="S84" s="10" t="str">
        <f t="shared" si="46"/>
        <v>330-82</v>
      </c>
      <c r="T84" s="11"/>
      <c r="U84" s="10" t="str">
        <f t="shared" si="47"/>
        <v>330-99</v>
      </c>
      <c r="V84" s="11"/>
      <c r="W84" s="10" t="str">
        <f t="shared" si="48"/>
        <v>Option 1</v>
      </c>
      <c r="X84" s="11"/>
      <c r="Y84" s="10" t="str">
        <f t="shared" si="49"/>
        <v>Option 2</v>
      </c>
      <c r="Z84" s="11"/>
      <c r="AA84" s="10" t="str">
        <f t="shared" si="50"/>
        <v>Option 3</v>
      </c>
      <c r="AB84" s="11"/>
      <c r="AC84" s="12">
        <f t="shared" si="53"/>
        <v>10.625</v>
      </c>
      <c r="AD84" s="13">
        <f t="shared" si="28"/>
        <v>0.94117647058823528</v>
      </c>
      <c r="AE84" s="14">
        <f t="shared" si="29"/>
        <v>0</v>
      </c>
      <c r="AF84" s="14">
        <f t="shared" si="30"/>
        <v>0</v>
      </c>
      <c r="AG84" s="14">
        <f t="shared" si="31"/>
        <v>0</v>
      </c>
      <c r="AH84" s="14">
        <f t="shared" si="32"/>
        <v>1.1764705882352941E-2</v>
      </c>
      <c r="AI84" s="14">
        <f t="shared" si="33"/>
        <v>4.7058823529411764E-2</v>
      </c>
      <c r="AJ84" s="14">
        <f t="shared" si="34"/>
        <v>0</v>
      </c>
      <c r="AK84" s="14">
        <f t="shared" si="35"/>
        <v>0</v>
      </c>
      <c r="AL84" s="14">
        <f t="shared" si="36"/>
        <v>0</v>
      </c>
      <c r="AM84" s="14">
        <f t="shared" si="37"/>
        <v>0</v>
      </c>
      <c r="AN84" s="14">
        <f t="shared" si="38"/>
        <v>0</v>
      </c>
      <c r="AO84" s="14">
        <f t="shared" si="39"/>
        <v>0</v>
      </c>
      <c r="AP84" s="15">
        <f t="shared" si="51"/>
        <v>1</v>
      </c>
      <c r="AQ84" s="2" t="str">
        <f t="shared" si="52"/>
        <v>green tea</v>
      </c>
    </row>
    <row r="85" spans="2:43" x14ac:dyDescent="0.25">
      <c r="B85" s="8" t="s">
        <v>225</v>
      </c>
      <c r="C85" s="19">
        <v>2</v>
      </c>
      <c r="D85" s="19">
        <v>18</v>
      </c>
      <c r="E85" s="17" t="s">
        <v>334</v>
      </c>
      <c r="F85" s="9">
        <v>10</v>
      </c>
      <c r="G85" s="10" t="str">
        <f t="shared" si="40"/>
        <v>330-10</v>
      </c>
      <c r="H85" s="11"/>
      <c r="I85" s="10" t="str">
        <f t="shared" si="41"/>
        <v>330-30</v>
      </c>
      <c r="J85" s="11"/>
      <c r="K85" s="10" t="str">
        <f t="shared" si="42"/>
        <v>330-32</v>
      </c>
      <c r="L85" s="11"/>
      <c r="M85" s="10" t="str">
        <f t="shared" si="43"/>
        <v>330-50</v>
      </c>
      <c r="N85" s="11">
        <v>0.125</v>
      </c>
      <c r="O85" s="10" t="str">
        <f t="shared" si="44"/>
        <v>330-60</v>
      </c>
      <c r="P85" s="11">
        <v>0.125</v>
      </c>
      <c r="Q85" s="10" t="str">
        <f t="shared" si="45"/>
        <v>330-81</v>
      </c>
      <c r="R85" s="11"/>
      <c r="S85" s="10" t="str">
        <f t="shared" si="46"/>
        <v>330-82</v>
      </c>
      <c r="T85" s="11"/>
      <c r="U85" s="10" t="str">
        <f t="shared" si="47"/>
        <v>330-99</v>
      </c>
      <c r="V85" s="11"/>
      <c r="W85" s="10" t="str">
        <f t="shared" si="48"/>
        <v>Option 1</v>
      </c>
      <c r="X85" s="11"/>
      <c r="Y85" s="10" t="str">
        <f t="shared" si="49"/>
        <v>Option 2</v>
      </c>
      <c r="Z85" s="11"/>
      <c r="AA85" s="10" t="str">
        <f t="shared" si="50"/>
        <v>Option 3</v>
      </c>
      <c r="AB85" s="11"/>
      <c r="AC85" s="12">
        <f t="shared" si="53"/>
        <v>10.25</v>
      </c>
      <c r="AD85" s="13">
        <f t="shared" si="28"/>
        <v>0.97560975609756095</v>
      </c>
      <c r="AE85" s="14">
        <f t="shared" si="29"/>
        <v>0</v>
      </c>
      <c r="AF85" s="14">
        <f t="shared" si="30"/>
        <v>0</v>
      </c>
      <c r="AG85" s="14">
        <f t="shared" si="31"/>
        <v>0</v>
      </c>
      <c r="AH85" s="14">
        <f t="shared" si="32"/>
        <v>1.2195121951219513E-2</v>
      </c>
      <c r="AI85" s="14">
        <f t="shared" si="33"/>
        <v>1.2195121951219513E-2</v>
      </c>
      <c r="AJ85" s="14">
        <f t="shared" si="34"/>
        <v>0</v>
      </c>
      <c r="AK85" s="14">
        <f t="shared" si="35"/>
        <v>0</v>
      </c>
      <c r="AL85" s="14">
        <f t="shared" si="36"/>
        <v>0</v>
      </c>
      <c r="AM85" s="14">
        <f t="shared" si="37"/>
        <v>0</v>
      </c>
      <c r="AN85" s="14">
        <f t="shared" si="38"/>
        <v>0</v>
      </c>
      <c r="AO85" s="14">
        <f t="shared" si="39"/>
        <v>0</v>
      </c>
      <c r="AP85" s="15">
        <f t="shared" si="51"/>
        <v>1</v>
      </c>
      <c r="AQ85" s="2" t="str">
        <f t="shared" si="52"/>
        <v>spearmint</v>
      </c>
    </row>
    <row r="86" spans="2:43" x14ac:dyDescent="0.25">
      <c r="B86" s="8" t="s">
        <v>226</v>
      </c>
      <c r="C86" s="19">
        <v>2</v>
      </c>
      <c r="D86" s="19">
        <v>19</v>
      </c>
      <c r="E86" s="17" t="s">
        <v>335</v>
      </c>
      <c r="F86" s="9">
        <v>10</v>
      </c>
      <c r="G86" s="10" t="str">
        <f t="shared" si="40"/>
        <v>330-10</v>
      </c>
      <c r="H86" s="11">
        <v>0.25</v>
      </c>
      <c r="I86" s="10" t="str">
        <f t="shared" si="41"/>
        <v>330-30</v>
      </c>
      <c r="J86" s="11"/>
      <c r="K86" s="10" t="str">
        <f t="shared" si="42"/>
        <v>330-32</v>
      </c>
      <c r="L86" s="11"/>
      <c r="M86" s="10" t="str">
        <f t="shared" si="43"/>
        <v>330-50</v>
      </c>
      <c r="N86" s="11">
        <v>0.25</v>
      </c>
      <c r="O86" s="10" t="str">
        <f t="shared" si="44"/>
        <v>330-60</v>
      </c>
      <c r="P86" s="11"/>
      <c r="Q86" s="10" t="str">
        <f t="shared" si="45"/>
        <v>330-81</v>
      </c>
      <c r="R86" s="11"/>
      <c r="S86" s="10" t="str">
        <f t="shared" si="46"/>
        <v>330-82</v>
      </c>
      <c r="T86" s="11"/>
      <c r="U86" s="10" t="str">
        <f t="shared" si="47"/>
        <v>330-99</v>
      </c>
      <c r="V86" s="11"/>
      <c r="W86" s="10" t="str">
        <f t="shared" si="48"/>
        <v>Option 1</v>
      </c>
      <c r="X86" s="11"/>
      <c r="Y86" s="10" t="str">
        <f t="shared" si="49"/>
        <v>Option 2</v>
      </c>
      <c r="Z86" s="11"/>
      <c r="AA86" s="10" t="str">
        <f t="shared" si="50"/>
        <v>Option 3</v>
      </c>
      <c r="AB86" s="11"/>
      <c r="AC86" s="12">
        <f t="shared" si="53"/>
        <v>10.5</v>
      </c>
      <c r="AD86" s="13">
        <f t="shared" si="28"/>
        <v>0.95238095238095233</v>
      </c>
      <c r="AE86" s="14">
        <f t="shared" si="29"/>
        <v>2.3809523809523808E-2</v>
      </c>
      <c r="AF86" s="14">
        <f t="shared" si="30"/>
        <v>0</v>
      </c>
      <c r="AG86" s="14">
        <f t="shared" si="31"/>
        <v>0</v>
      </c>
      <c r="AH86" s="14">
        <f t="shared" si="32"/>
        <v>2.3809523809523808E-2</v>
      </c>
      <c r="AI86" s="14">
        <f t="shared" si="33"/>
        <v>0</v>
      </c>
      <c r="AJ86" s="14">
        <f t="shared" si="34"/>
        <v>0</v>
      </c>
      <c r="AK86" s="14">
        <f t="shared" si="35"/>
        <v>0</v>
      </c>
      <c r="AL86" s="14">
        <f t="shared" si="36"/>
        <v>0</v>
      </c>
      <c r="AM86" s="14">
        <f t="shared" si="37"/>
        <v>0</v>
      </c>
      <c r="AN86" s="14">
        <f t="shared" si="38"/>
        <v>0</v>
      </c>
      <c r="AO86" s="14">
        <f t="shared" si="39"/>
        <v>0</v>
      </c>
      <c r="AP86" s="15">
        <f t="shared" si="51"/>
        <v>1</v>
      </c>
      <c r="AQ86" s="2" t="str">
        <f t="shared" si="52"/>
        <v>celery</v>
      </c>
    </row>
    <row r="87" spans="2:43" x14ac:dyDescent="0.25">
      <c r="B87" s="8" t="s">
        <v>227</v>
      </c>
      <c r="C87" s="19">
        <v>2</v>
      </c>
      <c r="D87" s="19">
        <v>20</v>
      </c>
      <c r="E87" s="17" t="s">
        <v>336</v>
      </c>
      <c r="F87" s="9">
        <v>10</v>
      </c>
      <c r="G87" s="10" t="str">
        <f t="shared" si="40"/>
        <v>330-10</v>
      </c>
      <c r="H87" s="11">
        <v>0.25</v>
      </c>
      <c r="I87" s="10" t="str">
        <f t="shared" si="41"/>
        <v>330-30</v>
      </c>
      <c r="J87" s="11"/>
      <c r="K87" s="10" t="str">
        <f t="shared" si="42"/>
        <v>330-32</v>
      </c>
      <c r="L87" s="11"/>
      <c r="M87" s="10" t="str">
        <f t="shared" si="43"/>
        <v>330-50</v>
      </c>
      <c r="N87" s="11"/>
      <c r="O87" s="10" t="str">
        <f t="shared" si="44"/>
        <v>330-60</v>
      </c>
      <c r="P87" s="11">
        <v>0.125</v>
      </c>
      <c r="Q87" s="10" t="str">
        <f t="shared" si="45"/>
        <v>330-81</v>
      </c>
      <c r="R87" s="11"/>
      <c r="S87" s="10" t="str">
        <f t="shared" si="46"/>
        <v>330-82</v>
      </c>
      <c r="T87" s="11"/>
      <c r="U87" s="10" t="str">
        <f t="shared" si="47"/>
        <v>330-99</v>
      </c>
      <c r="V87" s="11"/>
      <c r="W87" s="10" t="str">
        <f t="shared" si="48"/>
        <v>Option 1</v>
      </c>
      <c r="X87" s="11"/>
      <c r="Y87" s="10" t="str">
        <f t="shared" si="49"/>
        <v>Option 2</v>
      </c>
      <c r="Z87" s="11"/>
      <c r="AA87" s="10" t="str">
        <f t="shared" si="50"/>
        <v>Option 3</v>
      </c>
      <c r="AB87" s="11"/>
      <c r="AC87" s="12">
        <f t="shared" si="53"/>
        <v>10.375</v>
      </c>
      <c r="AD87" s="13">
        <f t="shared" si="28"/>
        <v>0.96385542168674698</v>
      </c>
      <c r="AE87" s="14">
        <f t="shared" si="29"/>
        <v>2.4096385542168676E-2</v>
      </c>
      <c r="AF87" s="14">
        <f t="shared" si="30"/>
        <v>0</v>
      </c>
      <c r="AG87" s="14">
        <f t="shared" si="31"/>
        <v>0</v>
      </c>
      <c r="AH87" s="14">
        <f t="shared" si="32"/>
        <v>0</v>
      </c>
      <c r="AI87" s="14">
        <f t="shared" si="33"/>
        <v>1.2048192771084338E-2</v>
      </c>
      <c r="AJ87" s="14">
        <f t="shared" si="34"/>
        <v>0</v>
      </c>
      <c r="AK87" s="14">
        <f t="shared" si="35"/>
        <v>0</v>
      </c>
      <c r="AL87" s="14">
        <f t="shared" si="36"/>
        <v>0</v>
      </c>
      <c r="AM87" s="14">
        <f t="shared" si="37"/>
        <v>0</v>
      </c>
      <c r="AN87" s="14">
        <f t="shared" si="38"/>
        <v>0</v>
      </c>
      <c r="AO87" s="14">
        <f t="shared" si="39"/>
        <v>0</v>
      </c>
      <c r="AP87" s="15">
        <f t="shared" si="51"/>
        <v>1</v>
      </c>
      <c r="AQ87" s="2" t="str">
        <f t="shared" si="52"/>
        <v>chartreuse</v>
      </c>
    </row>
    <row r="88" spans="2:43" x14ac:dyDescent="0.25">
      <c r="B88" s="8" t="s">
        <v>228</v>
      </c>
      <c r="C88" s="19">
        <v>2</v>
      </c>
      <c r="D88" s="19">
        <v>21</v>
      </c>
      <c r="E88" s="17" t="s">
        <v>337</v>
      </c>
      <c r="F88" s="9">
        <v>10</v>
      </c>
      <c r="G88" s="10" t="str">
        <f t="shared" si="40"/>
        <v>330-10</v>
      </c>
      <c r="H88" s="11">
        <v>0.125</v>
      </c>
      <c r="I88" s="10" t="str">
        <f t="shared" si="41"/>
        <v>330-30</v>
      </c>
      <c r="J88" s="11"/>
      <c r="K88" s="10" t="str">
        <f t="shared" si="42"/>
        <v>330-32</v>
      </c>
      <c r="L88" s="11"/>
      <c r="M88" s="10" t="str">
        <f t="shared" si="43"/>
        <v>330-50</v>
      </c>
      <c r="N88" s="11">
        <v>0.25</v>
      </c>
      <c r="O88" s="10" t="str">
        <f t="shared" si="44"/>
        <v>330-60</v>
      </c>
      <c r="P88" s="11"/>
      <c r="Q88" s="10" t="str">
        <f t="shared" si="45"/>
        <v>330-81</v>
      </c>
      <c r="R88" s="11"/>
      <c r="S88" s="10" t="str">
        <f t="shared" si="46"/>
        <v>330-82</v>
      </c>
      <c r="T88" s="11"/>
      <c r="U88" s="10" t="str">
        <f t="shared" si="47"/>
        <v>330-99</v>
      </c>
      <c r="V88" s="11"/>
      <c r="W88" s="10" t="str">
        <f t="shared" si="48"/>
        <v>Option 1</v>
      </c>
      <c r="X88" s="11"/>
      <c r="Y88" s="10" t="str">
        <f t="shared" si="49"/>
        <v>Option 2</v>
      </c>
      <c r="Z88" s="11"/>
      <c r="AA88" s="10" t="str">
        <f t="shared" si="50"/>
        <v>Option 3</v>
      </c>
      <c r="AB88" s="11"/>
      <c r="AC88" s="12">
        <f t="shared" si="53"/>
        <v>10.375</v>
      </c>
      <c r="AD88" s="13">
        <f t="shared" si="28"/>
        <v>0.96385542168674698</v>
      </c>
      <c r="AE88" s="14">
        <f t="shared" si="29"/>
        <v>1.2048192771084338E-2</v>
      </c>
      <c r="AF88" s="14">
        <f t="shared" si="30"/>
        <v>0</v>
      </c>
      <c r="AG88" s="14">
        <f t="shared" si="31"/>
        <v>0</v>
      </c>
      <c r="AH88" s="14">
        <f t="shared" si="32"/>
        <v>2.4096385542168676E-2</v>
      </c>
      <c r="AI88" s="14">
        <f t="shared" si="33"/>
        <v>0</v>
      </c>
      <c r="AJ88" s="14">
        <f t="shared" si="34"/>
        <v>0</v>
      </c>
      <c r="AK88" s="14">
        <f t="shared" si="35"/>
        <v>0</v>
      </c>
      <c r="AL88" s="14">
        <f t="shared" si="36"/>
        <v>0</v>
      </c>
      <c r="AM88" s="14">
        <f t="shared" si="37"/>
        <v>0</v>
      </c>
      <c r="AN88" s="14">
        <f t="shared" si="38"/>
        <v>0</v>
      </c>
      <c r="AO88" s="14">
        <f t="shared" si="39"/>
        <v>0</v>
      </c>
      <c r="AP88" s="15">
        <f t="shared" si="51"/>
        <v>1</v>
      </c>
      <c r="AQ88" s="2" t="str">
        <f t="shared" si="52"/>
        <v>turnip cabbage</v>
      </c>
    </row>
    <row r="89" spans="2:43" x14ac:dyDescent="0.25">
      <c r="B89" s="8" t="s">
        <v>229</v>
      </c>
      <c r="C89" s="19">
        <v>2</v>
      </c>
      <c r="D89" s="19">
        <v>22</v>
      </c>
      <c r="E89" s="17" t="s">
        <v>323</v>
      </c>
      <c r="F89" s="9">
        <v>10</v>
      </c>
      <c r="G89" s="10" t="str">
        <f t="shared" si="40"/>
        <v>330-10</v>
      </c>
      <c r="H89" s="11">
        <v>0.125</v>
      </c>
      <c r="I89" s="10" t="str">
        <f t="shared" si="41"/>
        <v>330-30</v>
      </c>
      <c r="J89" s="11"/>
      <c r="K89" s="10" t="str">
        <f t="shared" si="42"/>
        <v>330-32</v>
      </c>
      <c r="L89" s="11"/>
      <c r="M89" s="10" t="str">
        <f t="shared" si="43"/>
        <v>330-50</v>
      </c>
      <c r="N89" s="11">
        <v>0.125</v>
      </c>
      <c r="O89" s="10" t="str">
        <f t="shared" si="44"/>
        <v>330-60</v>
      </c>
      <c r="P89" s="11"/>
      <c r="Q89" s="10" t="str">
        <f t="shared" si="45"/>
        <v>330-81</v>
      </c>
      <c r="R89" s="11"/>
      <c r="S89" s="10" t="str">
        <f t="shared" si="46"/>
        <v>330-82</v>
      </c>
      <c r="T89" s="11"/>
      <c r="U89" s="10" t="str">
        <f t="shared" si="47"/>
        <v>330-99</v>
      </c>
      <c r="V89" s="11"/>
      <c r="W89" s="10" t="str">
        <f t="shared" si="48"/>
        <v>Option 1</v>
      </c>
      <c r="X89" s="11"/>
      <c r="Y89" s="10" t="str">
        <f t="shared" si="49"/>
        <v>Option 2</v>
      </c>
      <c r="Z89" s="11"/>
      <c r="AA89" s="10" t="str">
        <f t="shared" si="50"/>
        <v>Option 3</v>
      </c>
      <c r="AB89" s="11"/>
      <c r="AC89" s="12">
        <f t="shared" si="53"/>
        <v>10.25</v>
      </c>
      <c r="AD89" s="13">
        <f t="shared" si="28"/>
        <v>0.97560975609756095</v>
      </c>
      <c r="AE89" s="14">
        <f t="shared" si="29"/>
        <v>1.2195121951219513E-2</v>
      </c>
      <c r="AF89" s="14">
        <f t="shared" si="30"/>
        <v>0</v>
      </c>
      <c r="AG89" s="14">
        <f t="shared" si="31"/>
        <v>0</v>
      </c>
      <c r="AH89" s="14">
        <f t="shared" si="32"/>
        <v>1.2195121951219513E-2</v>
      </c>
      <c r="AI89" s="14">
        <f t="shared" si="33"/>
        <v>0</v>
      </c>
      <c r="AJ89" s="14">
        <f t="shared" si="34"/>
        <v>0</v>
      </c>
      <c r="AK89" s="14">
        <f t="shared" si="35"/>
        <v>0</v>
      </c>
      <c r="AL89" s="14">
        <f t="shared" si="36"/>
        <v>0</v>
      </c>
      <c r="AM89" s="14">
        <f t="shared" si="37"/>
        <v>0</v>
      </c>
      <c r="AN89" s="14">
        <f t="shared" si="38"/>
        <v>0</v>
      </c>
      <c r="AO89" s="14">
        <f t="shared" si="39"/>
        <v>0</v>
      </c>
      <c r="AP89" s="15">
        <f t="shared" si="51"/>
        <v>1</v>
      </c>
      <c r="AQ89" s="2" t="str">
        <f t="shared" si="52"/>
        <v>jasmin</v>
      </c>
    </row>
    <row r="90" spans="2:43" x14ac:dyDescent="0.25">
      <c r="B90" s="8" t="s">
        <v>230</v>
      </c>
      <c r="C90" s="19">
        <v>2</v>
      </c>
      <c r="D90" s="19">
        <v>23</v>
      </c>
      <c r="E90" s="17" t="s">
        <v>338</v>
      </c>
      <c r="F90" s="9">
        <v>10</v>
      </c>
      <c r="G90" s="10" t="str">
        <f t="shared" si="40"/>
        <v>330-10</v>
      </c>
      <c r="H90" s="11">
        <v>0.125</v>
      </c>
      <c r="I90" s="10" t="str">
        <f t="shared" si="41"/>
        <v>330-30</v>
      </c>
      <c r="J90" s="11"/>
      <c r="K90" s="10" t="str">
        <f t="shared" si="42"/>
        <v>330-32</v>
      </c>
      <c r="L90" s="11"/>
      <c r="M90" s="10" t="str">
        <f t="shared" si="43"/>
        <v>330-50</v>
      </c>
      <c r="N90" s="11"/>
      <c r="O90" s="10" t="str">
        <f t="shared" si="44"/>
        <v>330-60</v>
      </c>
      <c r="P90" s="11">
        <v>0.125</v>
      </c>
      <c r="Q90" s="10" t="str">
        <f t="shared" si="45"/>
        <v>330-81</v>
      </c>
      <c r="R90" s="11"/>
      <c r="S90" s="10" t="str">
        <f t="shared" si="46"/>
        <v>330-82</v>
      </c>
      <c r="T90" s="11"/>
      <c r="U90" s="10" t="str">
        <f t="shared" si="47"/>
        <v>330-99</v>
      </c>
      <c r="V90" s="11"/>
      <c r="W90" s="10" t="str">
        <f t="shared" si="48"/>
        <v>Option 1</v>
      </c>
      <c r="X90" s="11"/>
      <c r="Y90" s="10" t="str">
        <f t="shared" si="49"/>
        <v>Option 2</v>
      </c>
      <c r="Z90" s="11"/>
      <c r="AA90" s="10" t="str">
        <f t="shared" si="50"/>
        <v>Option 3</v>
      </c>
      <c r="AB90" s="11"/>
      <c r="AC90" s="12">
        <f t="shared" si="53"/>
        <v>10.25</v>
      </c>
      <c r="AD90" s="13">
        <f t="shared" si="28"/>
        <v>0.97560975609756095</v>
      </c>
      <c r="AE90" s="14">
        <f t="shared" si="29"/>
        <v>1.2195121951219513E-2</v>
      </c>
      <c r="AF90" s="14">
        <f t="shared" si="30"/>
        <v>0</v>
      </c>
      <c r="AG90" s="14">
        <f t="shared" si="31"/>
        <v>0</v>
      </c>
      <c r="AH90" s="14">
        <f t="shared" si="32"/>
        <v>0</v>
      </c>
      <c r="AI90" s="14">
        <f t="shared" si="33"/>
        <v>1.2195121951219513E-2</v>
      </c>
      <c r="AJ90" s="14">
        <f t="shared" si="34"/>
        <v>0</v>
      </c>
      <c r="AK90" s="14">
        <f t="shared" si="35"/>
        <v>0</v>
      </c>
      <c r="AL90" s="14">
        <f t="shared" si="36"/>
        <v>0</v>
      </c>
      <c r="AM90" s="14">
        <f t="shared" si="37"/>
        <v>0</v>
      </c>
      <c r="AN90" s="14">
        <f t="shared" si="38"/>
        <v>0</v>
      </c>
      <c r="AO90" s="14">
        <f t="shared" si="39"/>
        <v>0</v>
      </c>
      <c r="AP90" s="15">
        <f t="shared" si="51"/>
        <v>1</v>
      </c>
      <c r="AQ90" s="2" t="str">
        <f t="shared" si="52"/>
        <v>creme verde</v>
      </c>
    </row>
    <row r="91" spans="2:43" x14ac:dyDescent="0.25">
      <c r="B91" s="8" t="s">
        <v>231</v>
      </c>
      <c r="C91" s="19">
        <v>2</v>
      </c>
      <c r="D91" s="19">
        <v>24</v>
      </c>
      <c r="E91" s="17" t="s">
        <v>339</v>
      </c>
      <c r="F91" s="9">
        <v>10</v>
      </c>
      <c r="G91" s="10" t="str">
        <f t="shared" si="40"/>
        <v>330-10</v>
      </c>
      <c r="H91" s="11">
        <v>0.125</v>
      </c>
      <c r="I91" s="10" t="str">
        <f t="shared" si="41"/>
        <v>330-30</v>
      </c>
      <c r="J91" s="11"/>
      <c r="K91" s="10" t="str">
        <f t="shared" si="42"/>
        <v>330-32</v>
      </c>
      <c r="L91" s="11"/>
      <c r="M91" s="10" t="str">
        <f t="shared" si="43"/>
        <v>330-50</v>
      </c>
      <c r="N91" s="11"/>
      <c r="O91" s="10" t="str">
        <f t="shared" si="44"/>
        <v>330-60</v>
      </c>
      <c r="P91" s="11">
        <v>0.25</v>
      </c>
      <c r="Q91" s="10" t="str">
        <f t="shared" si="45"/>
        <v>330-81</v>
      </c>
      <c r="R91" s="11"/>
      <c r="S91" s="10" t="str">
        <f t="shared" si="46"/>
        <v>330-82</v>
      </c>
      <c r="T91" s="11"/>
      <c r="U91" s="10" t="str">
        <f t="shared" si="47"/>
        <v>330-99</v>
      </c>
      <c r="V91" s="11"/>
      <c r="W91" s="10" t="str">
        <f t="shared" si="48"/>
        <v>Option 1</v>
      </c>
      <c r="X91" s="11"/>
      <c r="Y91" s="10" t="str">
        <f t="shared" si="49"/>
        <v>Option 2</v>
      </c>
      <c r="Z91" s="11"/>
      <c r="AA91" s="10" t="str">
        <f t="shared" si="50"/>
        <v>Option 3</v>
      </c>
      <c r="AB91" s="11"/>
      <c r="AC91" s="12">
        <f t="shared" si="53"/>
        <v>10.375</v>
      </c>
      <c r="AD91" s="13">
        <f t="shared" si="28"/>
        <v>0.96385542168674698</v>
      </c>
      <c r="AE91" s="14">
        <f t="shared" si="29"/>
        <v>1.2048192771084338E-2</v>
      </c>
      <c r="AF91" s="14">
        <f t="shared" si="30"/>
        <v>0</v>
      </c>
      <c r="AG91" s="14">
        <f t="shared" si="31"/>
        <v>0</v>
      </c>
      <c r="AH91" s="14">
        <f t="shared" si="32"/>
        <v>0</v>
      </c>
      <c r="AI91" s="14">
        <f t="shared" si="33"/>
        <v>2.4096385542168676E-2</v>
      </c>
      <c r="AJ91" s="14">
        <f t="shared" si="34"/>
        <v>0</v>
      </c>
      <c r="AK91" s="14">
        <f t="shared" si="35"/>
        <v>0</v>
      </c>
      <c r="AL91" s="14">
        <f t="shared" si="36"/>
        <v>0</v>
      </c>
      <c r="AM91" s="14">
        <f t="shared" si="37"/>
        <v>0</v>
      </c>
      <c r="AN91" s="14">
        <f t="shared" si="38"/>
        <v>0</v>
      </c>
      <c r="AO91" s="14">
        <f t="shared" si="39"/>
        <v>0</v>
      </c>
      <c r="AP91" s="15">
        <f t="shared" si="51"/>
        <v>1</v>
      </c>
      <c r="AQ91" s="2" t="str">
        <f t="shared" si="52"/>
        <v>ice green</v>
      </c>
    </row>
    <row r="92" spans="2:43" x14ac:dyDescent="0.25">
      <c r="B92" s="8" t="s">
        <v>232</v>
      </c>
      <c r="C92" s="19">
        <v>2</v>
      </c>
      <c r="D92" s="19">
        <v>25</v>
      </c>
      <c r="E92" s="17" t="s">
        <v>340</v>
      </c>
      <c r="F92" s="9">
        <v>10</v>
      </c>
      <c r="G92" s="10" t="str">
        <f t="shared" si="40"/>
        <v>330-10</v>
      </c>
      <c r="H92" s="11">
        <v>2.5</v>
      </c>
      <c r="I92" s="10" t="str">
        <f t="shared" si="41"/>
        <v>330-30</v>
      </c>
      <c r="J92" s="11"/>
      <c r="K92" s="10" t="str">
        <f t="shared" si="42"/>
        <v>330-32</v>
      </c>
      <c r="L92" s="11"/>
      <c r="M92" s="10" t="str">
        <f t="shared" si="43"/>
        <v>330-50</v>
      </c>
      <c r="N92" s="11"/>
      <c r="O92" s="10" t="str">
        <f t="shared" si="44"/>
        <v>330-60</v>
      </c>
      <c r="P92" s="11">
        <v>2.5</v>
      </c>
      <c r="Q92" s="10" t="str">
        <f t="shared" si="45"/>
        <v>330-81</v>
      </c>
      <c r="R92" s="11"/>
      <c r="S92" s="10" t="str">
        <f t="shared" si="46"/>
        <v>330-82</v>
      </c>
      <c r="T92" s="11"/>
      <c r="U92" s="10" t="str">
        <f t="shared" si="47"/>
        <v>330-99</v>
      </c>
      <c r="V92" s="11"/>
      <c r="W92" s="10" t="str">
        <f t="shared" si="48"/>
        <v>Option 1</v>
      </c>
      <c r="X92" s="11"/>
      <c r="Y92" s="10" t="str">
        <f t="shared" si="49"/>
        <v>Option 2</v>
      </c>
      <c r="Z92" s="11"/>
      <c r="AA92" s="10" t="str">
        <f t="shared" si="50"/>
        <v>Option 3</v>
      </c>
      <c r="AB92" s="11"/>
      <c r="AC92" s="12">
        <f t="shared" si="53"/>
        <v>15</v>
      </c>
      <c r="AD92" s="13">
        <f t="shared" si="28"/>
        <v>0.66666666666666663</v>
      </c>
      <c r="AE92" s="14">
        <f t="shared" si="29"/>
        <v>0.16666666666666666</v>
      </c>
      <c r="AF92" s="14">
        <f t="shared" si="30"/>
        <v>0</v>
      </c>
      <c r="AG92" s="14">
        <f t="shared" si="31"/>
        <v>0</v>
      </c>
      <c r="AH92" s="14">
        <f t="shared" si="32"/>
        <v>0</v>
      </c>
      <c r="AI92" s="14">
        <f t="shared" si="33"/>
        <v>0.16666666666666666</v>
      </c>
      <c r="AJ92" s="14">
        <f t="shared" si="34"/>
        <v>0</v>
      </c>
      <c r="AK92" s="14">
        <f t="shared" si="35"/>
        <v>0</v>
      </c>
      <c r="AL92" s="14">
        <f t="shared" si="36"/>
        <v>0</v>
      </c>
      <c r="AM92" s="14">
        <f t="shared" si="37"/>
        <v>0</v>
      </c>
      <c r="AN92" s="14">
        <f t="shared" si="38"/>
        <v>0</v>
      </c>
      <c r="AO92" s="14">
        <f t="shared" si="39"/>
        <v>0</v>
      </c>
      <c r="AP92" s="15">
        <f t="shared" si="51"/>
        <v>0.99999999999999989</v>
      </c>
      <c r="AQ92" s="2" t="str">
        <f t="shared" si="52"/>
        <v>flora</v>
      </c>
    </row>
    <row r="93" spans="2:43" x14ac:dyDescent="0.25">
      <c r="B93" s="8" t="s">
        <v>233</v>
      </c>
      <c r="C93" s="19">
        <v>2</v>
      </c>
      <c r="D93" s="19">
        <v>26</v>
      </c>
      <c r="E93" s="17" t="s">
        <v>341</v>
      </c>
      <c r="F93" s="9">
        <v>10</v>
      </c>
      <c r="G93" s="10" t="str">
        <f t="shared" si="40"/>
        <v>330-10</v>
      </c>
      <c r="H93" s="11">
        <v>1.5</v>
      </c>
      <c r="I93" s="10" t="str">
        <f t="shared" si="41"/>
        <v>330-30</v>
      </c>
      <c r="J93" s="11"/>
      <c r="K93" s="10" t="str">
        <f t="shared" si="42"/>
        <v>330-32</v>
      </c>
      <c r="L93" s="11"/>
      <c r="M93" s="10" t="str">
        <f t="shared" si="43"/>
        <v>330-50</v>
      </c>
      <c r="N93" s="11"/>
      <c r="O93" s="10" t="str">
        <f t="shared" si="44"/>
        <v>330-60</v>
      </c>
      <c r="P93" s="11">
        <v>1</v>
      </c>
      <c r="Q93" s="10" t="str">
        <f t="shared" si="45"/>
        <v>330-81</v>
      </c>
      <c r="R93" s="11"/>
      <c r="S93" s="10" t="str">
        <f t="shared" si="46"/>
        <v>330-82</v>
      </c>
      <c r="T93" s="11"/>
      <c r="U93" s="10" t="str">
        <f t="shared" si="47"/>
        <v>330-99</v>
      </c>
      <c r="V93" s="11"/>
      <c r="W93" s="10" t="str">
        <f t="shared" si="48"/>
        <v>Option 1</v>
      </c>
      <c r="X93" s="11"/>
      <c r="Y93" s="10" t="str">
        <f t="shared" si="49"/>
        <v>Option 2</v>
      </c>
      <c r="Z93" s="11"/>
      <c r="AA93" s="10" t="str">
        <f t="shared" si="50"/>
        <v>Option 3</v>
      </c>
      <c r="AB93" s="11"/>
      <c r="AC93" s="12">
        <f t="shared" si="53"/>
        <v>12.5</v>
      </c>
      <c r="AD93" s="13">
        <f t="shared" si="28"/>
        <v>0.8</v>
      </c>
      <c r="AE93" s="14">
        <f t="shared" si="29"/>
        <v>0.12</v>
      </c>
      <c r="AF93" s="14">
        <f t="shared" si="30"/>
        <v>0</v>
      </c>
      <c r="AG93" s="14">
        <f t="shared" si="31"/>
        <v>0</v>
      </c>
      <c r="AH93" s="14">
        <f t="shared" si="32"/>
        <v>0</v>
      </c>
      <c r="AI93" s="14">
        <f t="shared" si="33"/>
        <v>0.08</v>
      </c>
      <c r="AJ93" s="14">
        <f t="shared" si="34"/>
        <v>0</v>
      </c>
      <c r="AK93" s="14">
        <f t="shared" si="35"/>
        <v>0</v>
      </c>
      <c r="AL93" s="14">
        <f t="shared" si="36"/>
        <v>0</v>
      </c>
      <c r="AM93" s="14">
        <f t="shared" si="37"/>
        <v>0</v>
      </c>
      <c r="AN93" s="14">
        <f t="shared" si="38"/>
        <v>0</v>
      </c>
      <c r="AO93" s="14">
        <f t="shared" si="39"/>
        <v>0</v>
      </c>
      <c r="AP93" s="15">
        <f t="shared" si="51"/>
        <v>1</v>
      </c>
      <c r="AQ93" s="2" t="str">
        <f t="shared" si="52"/>
        <v>mint</v>
      </c>
    </row>
    <row r="94" spans="2:43" x14ac:dyDescent="0.25">
      <c r="B94" s="8" t="s">
        <v>234</v>
      </c>
      <c r="C94" s="19">
        <v>2</v>
      </c>
      <c r="D94" s="19">
        <v>27</v>
      </c>
      <c r="E94" s="17" t="s">
        <v>342</v>
      </c>
      <c r="F94" s="9">
        <v>10</v>
      </c>
      <c r="G94" s="10" t="str">
        <f t="shared" si="40"/>
        <v>330-10</v>
      </c>
      <c r="H94" s="11">
        <v>1</v>
      </c>
      <c r="I94" s="10" t="str">
        <f t="shared" si="41"/>
        <v>330-30</v>
      </c>
      <c r="J94" s="11"/>
      <c r="K94" s="10" t="str">
        <f t="shared" si="42"/>
        <v>330-32</v>
      </c>
      <c r="L94" s="11"/>
      <c r="M94" s="10" t="str">
        <f t="shared" si="43"/>
        <v>330-50</v>
      </c>
      <c r="N94" s="11"/>
      <c r="O94" s="10" t="str">
        <f t="shared" si="44"/>
        <v>330-60</v>
      </c>
      <c r="P94" s="11">
        <v>0.5</v>
      </c>
      <c r="Q94" s="10" t="str">
        <f t="shared" si="45"/>
        <v>330-81</v>
      </c>
      <c r="R94" s="11"/>
      <c r="S94" s="10" t="str">
        <f t="shared" si="46"/>
        <v>330-82</v>
      </c>
      <c r="T94" s="11"/>
      <c r="U94" s="10" t="str">
        <f t="shared" si="47"/>
        <v>330-99</v>
      </c>
      <c r="V94" s="11"/>
      <c r="W94" s="10" t="str">
        <f t="shared" si="48"/>
        <v>Option 1</v>
      </c>
      <c r="X94" s="11"/>
      <c r="Y94" s="10" t="str">
        <f t="shared" si="49"/>
        <v>Option 2</v>
      </c>
      <c r="Z94" s="11"/>
      <c r="AA94" s="10" t="str">
        <f t="shared" si="50"/>
        <v>Option 3</v>
      </c>
      <c r="AB94" s="11"/>
      <c r="AC94" s="12">
        <f t="shared" si="53"/>
        <v>11.5</v>
      </c>
      <c r="AD94" s="13">
        <f t="shared" si="28"/>
        <v>0.86956521739130432</v>
      </c>
      <c r="AE94" s="14">
        <f t="shared" si="29"/>
        <v>8.6956521739130432E-2</v>
      </c>
      <c r="AF94" s="14">
        <f t="shared" si="30"/>
        <v>0</v>
      </c>
      <c r="AG94" s="14">
        <f t="shared" si="31"/>
        <v>0</v>
      </c>
      <c r="AH94" s="14">
        <f t="shared" si="32"/>
        <v>0</v>
      </c>
      <c r="AI94" s="14">
        <f t="shared" si="33"/>
        <v>4.3478260869565216E-2</v>
      </c>
      <c r="AJ94" s="14">
        <f t="shared" si="34"/>
        <v>0</v>
      </c>
      <c r="AK94" s="14">
        <f t="shared" si="35"/>
        <v>0</v>
      </c>
      <c r="AL94" s="14">
        <f t="shared" si="36"/>
        <v>0</v>
      </c>
      <c r="AM94" s="14">
        <f t="shared" si="37"/>
        <v>0</v>
      </c>
      <c r="AN94" s="14">
        <f t="shared" si="38"/>
        <v>0</v>
      </c>
      <c r="AO94" s="14">
        <f t="shared" si="39"/>
        <v>0</v>
      </c>
      <c r="AP94" s="15">
        <f t="shared" si="51"/>
        <v>1</v>
      </c>
      <c r="AQ94" s="2" t="str">
        <f t="shared" si="52"/>
        <v>green apple</v>
      </c>
    </row>
    <row r="95" spans="2:43" x14ac:dyDescent="0.25">
      <c r="B95" s="8" t="s">
        <v>235</v>
      </c>
      <c r="C95" s="19">
        <v>2</v>
      </c>
      <c r="D95" s="19">
        <v>28</v>
      </c>
      <c r="E95" s="17" t="s">
        <v>343</v>
      </c>
      <c r="F95" s="9">
        <v>10</v>
      </c>
      <c r="G95" s="10" t="str">
        <f t="shared" si="40"/>
        <v>330-10</v>
      </c>
      <c r="H95" s="11">
        <v>1</v>
      </c>
      <c r="I95" s="10" t="str">
        <f t="shared" si="41"/>
        <v>330-30</v>
      </c>
      <c r="J95" s="11"/>
      <c r="K95" s="10" t="str">
        <f t="shared" si="42"/>
        <v>330-32</v>
      </c>
      <c r="L95" s="11"/>
      <c r="M95" s="10" t="str">
        <f t="shared" si="43"/>
        <v>330-50</v>
      </c>
      <c r="N95" s="11"/>
      <c r="O95" s="10" t="str">
        <f t="shared" si="44"/>
        <v>330-60</v>
      </c>
      <c r="P95" s="11">
        <v>0.125</v>
      </c>
      <c r="Q95" s="10" t="str">
        <f t="shared" si="45"/>
        <v>330-81</v>
      </c>
      <c r="R95" s="11"/>
      <c r="S95" s="10" t="str">
        <f t="shared" si="46"/>
        <v>330-82</v>
      </c>
      <c r="T95" s="11"/>
      <c r="U95" s="10" t="str">
        <f t="shared" si="47"/>
        <v>330-99</v>
      </c>
      <c r="V95" s="11"/>
      <c r="W95" s="10" t="str">
        <f t="shared" si="48"/>
        <v>Option 1</v>
      </c>
      <c r="X95" s="11"/>
      <c r="Y95" s="10" t="str">
        <f t="shared" si="49"/>
        <v>Option 2</v>
      </c>
      <c r="Z95" s="11"/>
      <c r="AA95" s="10" t="str">
        <f t="shared" si="50"/>
        <v>Option 3</v>
      </c>
      <c r="AB95" s="11"/>
      <c r="AC95" s="12">
        <f t="shared" si="53"/>
        <v>11.125</v>
      </c>
      <c r="AD95" s="13">
        <f t="shared" si="28"/>
        <v>0.898876404494382</v>
      </c>
      <c r="AE95" s="14">
        <f t="shared" si="29"/>
        <v>8.98876404494382E-2</v>
      </c>
      <c r="AF95" s="14">
        <f t="shared" si="30"/>
        <v>0</v>
      </c>
      <c r="AG95" s="14">
        <f t="shared" si="31"/>
        <v>0</v>
      </c>
      <c r="AH95" s="14">
        <f t="shared" si="32"/>
        <v>0</v>
      </c>
      <c r="AI95" s="14">
        <f t="shared" si="33"/>
        <v>1.1235955056179775E-2</v>
      </c>
      <c r="AJ95" s="14">
        <f t="shared" si="34"/>
        <v>0</v>
      </c>
      <c r="AK95" s="14">
        <f t="shared" si="35"/>
        <v>0</v>
      </c>
      <c r="AL95" s="14">
        <f t="shared" si="36"/>
        <v>0</v>
      </c>
      <c r="AM95" s="14">
        <f t="shared" si="37"/>
        <v>0</v>
      </c>
      <c r="AN95" s="14">
        <f t="shared" si="38"/>
        <v>0</v>
      </c>
      <c r="AO95" s="14">
        <f t="shared" si="39"/>
        <v>0</v>
      </c>
      <c r="AP95" s="15">
        <f t="shared" si="51"/>
        <v>1</v>
      </c>
      <c r="AQ95" s="2" t="str">
        <f t="shared" si="52"/>
        <v>honey melon</v>
      </c>
    </row>
    <row r="96" spans="2:43" x14ac:dyDescent="0.25">
      <c r="B96" s="8" t="s">
        <v>236</v>
      </c>
      <c r="C96" s="19">
        <v>2</v>
      </c>
      <c r="D96" s="19">
        <v>29</v>
      </c>
      <c r="E96" s="17" t="s">
        <v>344</v>
      </c>
      <c r="F96" s="9">
        <v>10</v>
      </c>
      <c r="G96" s="10" t="str">
        <f t="shared" si="40"/>
        <v>330-10</v>
      </c>
      <c r="H96" s="11">
        <v>1</v>
      </c>
      <c r="I96" s="10" t="str">
        <f t="shared" si="41"/>
        <v>330-30</v>
      </c>
      <c r="J96" s="11"/>
      <c r="K96" s="10" t="str">
        <f t="shared" si="42"/>
        <v>330-32</v>
      </c>
      <c r="L96" s="11"/>
      <c r="M96" s="10" t="str">
        <f t="shared" si="43"/>
        <v>330-50</v>
      </c>
      <c r="N96" s="11">
        <v>0.125</v>
      </c>
      <c r="O96" s="10" t="str">
        <f t="shared" si="44"/>
        <v>330-60</v>
      </c>
      <c r="P96" s="11"/>
      <c r="Q96" s="10" t="str">
        <f t="shared" si="45"/>
        <v>330-81</v>
      </c>
      <c r="R96" s="11"/>
      <c r="S96" s="10" t="str">
        <f t="shared" si="46"/>
        <v>330-82</v>
      </c>
      <c r="T96" s="11"/>
      <c r="U96" s="10" t="str">
        <f t="shared" si="47"/>
        <v>330-99</v>
      </c>
      <c r="V96" s="11"/>
      <c r="W96" s="10" t="str">
        <f t="shared" si="48"/>
        <v>Option 1</v>
      </c>
      <c r="X96" s="11"/>
      <c r="Y96" s="10" t="str">
        <f t="shared" si="49"/>
        <v>Option 2</v>
      </c>
      <c r="Z96" s="11"/>
      <c r="AA96" s="10" t="str">
        <f t="shared" si="50"/>
        <v>Option 3</v>
      </c>
      <c r="AB96" s="11"/>
      <c r="AC96" s="12">
        <f t="shared" si="53"/>
        <v>11.125</v>
      </c>
      <c r="AD96" s="13">
        <f t="shared" si="28"/>
        <v>0.898876404494382</v>
      </c>
      <c r="AE96" s="14">
        <f t="shared" si="29"/>
        <v>8.98876404494382E-2</v>
      </c>
      <c r="AF96" s="14">
        <f t="shared" si="30"/>
        <v>0</v>
      </c>
      <c r="AG96" s="14">
        <f t="shared" si="31"/>
        <v>0</v>
      </c>
      <c r="AH96" s="14">
        <f t="shared" si="32"/>
        <v>1.1235955056179775E-2</v>
      </c>
      <c r="AI96" s="14">
        <f t="shared" si="33"/>
        <v>0</v>
      </c>
      <c r="AJ96" s="14">
        <f t="shared" si="34"/>
        <v>0</v>
      </c>
      <c r="AK96" s="14">
        <f t="shared" si="35"/>
        <v>0</v>
      </c>
      <c r="AL96" s="14">
        <f t="shared" si="36"/>
        <v>0</v>
      </c>
      <c r="AM96" s="14">
        <f t="shared" si="37"/>
        <v>0</v>
      </c>
      <c r="AN96" s="14">
        <f t="shared" si="38"/>
        <v>0</v>
      </c>
      <c r="AO96" s="14">
        <f t="shared" si="39"/>
        <v>0</v>
      </c>
      <c r="AP96" s="15">
        <f t="shared" si="51"/>
        <v>1</v>
      </c>
      <c r="AQ96" s="2" t="str">
        <f t="shared" si="52"/>
        <v>wild parsnip</v>
      </c>
    </row>
    <row r="97" spans="2:43" x14ac:dyDescent="0.25">
      <c r="B97" s="8" t="s">
        <v>237</v>
      </c>
      <c r="C97" s="19">
        <v>2</v>
      </c>
      <c r="D97" s="19">
        <v>30</v>
      </c>
      <c r="E97" s="17" t="s">
        <v>345</v>
      </c>
      <c r="F97" s="9">
        <v>10</v>
      </c>
      <c r="G97" s="10" t="str">
        <f t="shared" si="40"/>
        <v>330-10</v>
      </c>
      <c r="H97" s="11">
        <v>0.5</v>
      </c>
      <c r="I97" s="10" t="str">
        <f t="shared" si="41"/>
        <v>330-30</v>
      </c>
      <c r="J97" s="11"/>
      <c r="K97" s="10" t="str">
        <f t="shared" si="42"/>
        <v>330-32</v>
      </c>
      <c r="L97" s="11"/>
      <c r="M97" s="10" t="str">
        <f t="shared" si="43"/>
        <v>330-50</v>
      </c>
      <c r="N97" s="11">
        <v>0.125</v>
      </c>
      <c r="O97" s="10" t="str">
        <f t="shared" si="44"/>
        <v>330-60</v>
      </c>
      <c r="P97" s="11"/>
      <c r="Q97" s="10" t="str">
        <f t="shared" si="45"/>
        <v>330-81</v>
      </c>
      <c r="R97" s="11"/>
      <c r="S97" s="10" t="str">
        <f t="shared" si="46"/>
        <v>330-82</v>
      </c>
      <c r="T97" s="11"/>
      <c r="U97" s="10" t="str">
        <f t="shared" si="47"/>
        <v>330-99</v>
      </c>
      <c r="V97" s="11"/>
      <c r="W97" s="10" t="str">
        <f t="shared" si="48"/>
        <v>Option 1</v>
      </c>
      <c r="X97" s="11"/>
      <c r="Y97" s="10" t="str">
        <f t="shared" si="49"/>
        <v>Option 2</v>
      </c>
      <c r="Z97" s="11"/>
      <c r="AA97" s="10" t="str">
        <f t="shared" si="50"/>
        <v>Option 3</v>
      </c>
      <c r="AB97" s="11"/>
      <c r="AC97" s="12">
        <f t="shared" si="53"/>
        <v>10.625</v>
      </c>
      <c r="AD97" s="13">
        <f t="shared" si="28"/>
        <v>0.94117647058823528</v>
      </c>
      <c r="AE97" s="14">
        <f t="shared" si="29"/>
        <v>4.7058823529411764E-2</v>
      </c>
      <c r="AF97" s="14">
        <f t="shared" si="30"/>
        <v>0</v>
      </c>
      <c r="AG97" s="14">
        <f t="shared" si="31"/>
        <v>0</v>
      </c>
      <c r="AH97" s="14">
        <f t="shared" si="32"/>
        <v>1.1764705882352941E-2</v>
      </c>
      <c r="AI97" s="14">
        <f t="shared" si="33"/>
        <v>0</v>
      </c>
      <c r="AJ97" s="14">
        <f t="shared" si="34"/>
        <v>0</v>
      </c>
      <c r="AK97" s="14">
        <f t="shared" si="35"/>
        <v>0</v>
      </c>
      <c r="AL97" s="14">
        <f t="shared" si="36"/>
        <v>0</v>
      </c>
      <c r="AM97" s="14">
        <f t="shared" si="37"/>
        <v>0</v>
      </c>
      <c r="AN97" s="14">
        <f t="shared" si="38"/>
        <v>0</v>
      </c>
      <c r="AO97" s="14">
        <f t="shared" si="39"/>
        <v>0</v>
      </c>
      <c r="AP97" s="15">
        <f t="shared" si="51"/>
        <v>1</v>
      </c>
      <c r="AQ97" s="2" t="str">
        <f t="shared" si="52"/>
        <v>cream</v>
      </c>
    </row>
    <row r="98" spans="2:43" x14ac:dyDescent="0.25">
      <c r="B98" s="8" t="s">
        <v>238</v>
      </c>
      <c r="C98" s="19">
        <v>2</v>
      </c>
      <c r="D98" s="19">
        <v>31</v>
      </c>
      <c r="E98" s="17" t="s">
        <v>346</v>
      </c>
      <c r="F98" s="9">
        <v>10</v>
      </c>
      <c r="G98" s="10" t="str">
        <f t="shared" si="40"/>
        <v>330-10</v>
      </c>
      <c r="H98" s="11">
        <v>0.25</v>
      </c>
      <c r="I98" s="10" t="str">
        <f t="shared" si="41"/>
        <v>330-30</v>
      </c>
      <c r="J98" s="11"/>
      <c r="K98" s="10" t="str">
        <f t="shared" si="42"/>
        <v>330-32</v>
      </c>
      <c r="L98" s="11"/>
      <c r="M98" s="10" t="str">
        <f t="shared" si="43"/>
        <v>330-50</v>
      </c>
      <c r="N98" s="11">
        <v>0.125</v>
      </c>
      <c r="O98" s="10" t="str">
        <f t="shared" si="44"/>
        <v>330-60</v>
      </c>
      <c r="P98" s="11"/>
      <c r="Q98" s="10" t="str">
        <f t="shared" si="45"/>
        <v>330-81</v>
      </c>
      <c r="R98" s="11"/>
      <c r="S98" s="10" t="str">
        <f t="shared" si="46"/>
        <v>330-82</v>
      </c>
      <c r="T98" s="11"/>
      <c r="U98" s="10" t="str">
        <f t="shared" si="47"/>
        <v>330-99</v>
      </c>
      <c r="V98" s="11"/>
      <c r="W98" s="10" t="str">
        <f t="shared" si="48"/>
        <v>Option 1</v>
      </c>
      <c r="X98" s="11"/>
      <c r="Y98" s="10" t="str">
        <f t="shared" si="49"/>
        <v>Option 2</v>
      </c>
      <c r="Z98" s="11"/>
      <c r="AA98" s="10" t="str">
        <f t="shared" si="50"/>
        <v>Option 3</v>
      </c>
      <c r="AB98" s="11"/>
      <c r="AC98" s="12">
        <f t="shared" si="53"/>
        <v>10.375</v>
      </c>
      <c r="AD98" s="13">
        <f t="shared" si="28"/>
        <v>0.96385542168674698</v>
      </c>
      <c r="AE98" s="14">
        <f t="shared" si="29"/>
        <v>2.4096385542168676E-2</v>
      </c>
      <c r="AF98" s="14">
        <f t="shared" si="30"/>
        <v>0</v>
      </c>
      <c r="AG98" s="14">
        <f t="shared" si="31"/>
        <v>0</v>
      </c>
      <c r="AH98" s="14">
        <f t="shared" si="32"/>
        <v>1.2048192771084338E-2</v>
      </c>
      <c r="AI98" s="14">
        <f t="shared" si="33"/>
        <v>0</v>
      </c>
      <c r="AJ98" s="14">
        <f t="shared" si="34"/>
        <v>0</v>
      </c>
      <c r="AK98" s="14">
        <f t="shared" si="35"/>
        <v>0</v>
      </c>
      <c r="AL98" s="14">
        <f t="shared" si="36"/>
        <v>0</v>
      </c>
      <c r="AM98" s="14">
        <f t="shared" si="37"/>
        <v>0</v>
      </c>
      <c r="AN98" s="14">
        <f t="shared" si="38"/>
        <v>0</v>
      </c>
      <c r="AO98" s="14">
        <f t="shared" si="39"/>
        <v>0</v>
      </c>
      <c r="AP98" s="15">
        <f t="shared" si="51"/>
        <v>1</v>
      </c>
      <c r="AQ98" s="2" t="str">
        <f t="shared" si="52"/>
        <v>miel</v>
      </c>
    </row>
    <row r="99" spans="2:43" x14ac:dyDescent="0.25">
      <c r="B99" s="8" t="s">
        <v>239</v>
      </c>
      <c r="C99" s="19">
        <v>2</v>
      </c>
      <c r="D99" s="19">
        <v>32</v>
      </c>
      <c r="E99" s="17" t="s">
        <v>144</v>
      </c>
      <c r="F99" s="9">
        <v>10</v>
      </c>
      <c r="G99" s="10" t="str">
        <f t="shared" si="40"/>
        <v>330-10</v>
      </c>
      <c r="H99" s="11">
        <v>0.25</v>
      </c>
      <c r="I99" s="10" t="str">
        <f t="shared" si="41"/>
        <v>330-30</v>
      </c>
      <c r="J99" s="11"/>
      <c r="K99" s="10" t="str">
        <f t="shared" si="42"/>
        <v>330-32</v>
      </c>
      <c r="L99" s="11"/>
      <c r="M99" s="10" t="str">
        <f t="shared" si="43"/>
        <v>330-50</v>
      </c>
      <c r="N99" s="11"/>
      <c r="O99" s="10" t="str">
        <f t="shared" si="44"/>
        <v>330-60</v>
      </c>
      <c r="P99" s="11"/>
      <c r="Q99" s="10" t="str">
        <f t="shared" si="45"/>
        <v>330-81</v>
      </c>
      <c r="R99" s="11"/>
      <c r="S99" s="10" t="str">
        <f t="shared" si="46"/>
        <v>330-82</v>
      </c>
      <c r="T99" s="11">
        <v>6.25E-2</v>
      </c>
      <c r="U99" s="10" t="str">
        <f t="shared" si="47"/>
        <v>330-99</v>
      </c>
      <c r="V99" s="11"/>
      <c r="W99" s="10" t="str">
        <f t="shared" si="48"/>
        <v>Option 1</v>
      </c>
      <c r="X99" s="11"/>
      <c r="Y99" s="10" t="str">
        <f t="shared" si="49"/>
        <v>Option 2</v>
      </c>
      <c r="Z99" s="11"/>
      <c r="AA99" s="10" t="str">
        <f t="shared" si="50"/>
        <v>Option 3</v>
      </c>
      <c r="AB99" s="11"/>
      <c r="AC99" s="12">
        <f t="shared" si="53"/>
        <v>10.3125</v>
      </c>
      <c r="AD99" s="13">
        <f t="shared" si="28"/>
        <v>0.96969696969696972</v>
      </c>
      <c r="AE99" s="14">
        <f t="shared" si="29"/>
        <v>2.4242424242424242E-2</v>
      </c>
      <c r="AF99" s="14">
        <f t="shared" si="30"/>
        <v>0</v>
      </c>
      <c r="AG99" s="14">
        <f t="shared" si="31"/>
        <v>0</v>
      </c>
      <c r="AH99" s="14">
        <f t="shared" si="32"/>
        <v>0</v>
      </c>
      <c r="AI99" s="14">
        <f t="shared" si="33"/>
        <v>0</v>
      </c>
      <c r="AJ99" s="14">
        <f t="shared" si="34"/>
        <v>0</v>
      </c>
      <c r="AK99" s="14">
        <f t="shared" si="35"/>
        <v>6.0606060606060606E-3</v>
      </c>
      <c r="AL99" s="14">
        <f t="shared" si="36"/>
        <v>0</v>
      </c>
      <c r="AM99" s="14">
        <f t="shared" si="37"/>
        <v>0</v>
      </c>
      <c r="AN99" s="14">
        <f t="shared" si="38"/>
        <v>0</v>
      </c>
      <c r="AO99" s="14">
        <f t="shared" si="39"/>
        <v>0</v>
      </c>
      <c r="AP99" s="15">
        <f t="shared" si="51"/>
        <v>1</v>
      </c>
      <c r="AQ99" s="2" t="str">
        <f t="shared" si="52"/>
        <v>champagne</v>
      </c>
    </row>
    <row r="100" spans="2:43" x14ac:dyDescent="0.25">
      <c r="B100" s="8" t="s">
        <v>240</v>
      </c>
      <c r="C100" s="19">
        <v>2</v>
      </c>
      <c r="D100" s="19">
        <v>33</v>
      </c>
      <c r="E100" s="17" t="s">
        <v>145</v>
      </c>
      <c r="F100" s="9">
        <v>10</v>
      </c>
      <c r="G100" s="10" t="str">
        <f t="shared" si="40"/>
        <v>330-10</v>
      </c>
      <c r="H100" s="11">
        <v>0.5</v>
      </c>
      <c r="I100" s="10" t="str">
        <f t="shared" si="41"/>
        <v>330-30</v>
      </c>
      <c r="J100" s="11">
        <v>6.25E-2</v>
      </c>
      <c r="K100" s="10" t="str">
        <f t="shared" si="42"/>
        <v>330-32</v>
      </c>
      <c r="L100" s="11"/>
      <c r="M100" s="10" t="str">
        <f t="shared" si="43"/>
        <v>330-50</v>
      </c>
      <c r="N100" s="11"/>
      <c r="O100" s="10" t="str">
        <f t="shared" si="44"/>
        <v>330-60</v>
      </c>
      <c r="P100" s="11"/>
      <c r="Q100" s="10" t="str">
        <f t="shared" si="45"/>
        <v>330-81</v>
      </c>
      <c r="R100" s="11"/>
      <c r="S100" s="10" t="str">
        <f t="shared" si="46"/>
        <v>330-82</v>
      </c>
      <c r="T100" s="11">
        <v>0.125</v>
      </c>
      <c r="U100" s="10" t="str">
        <f t="shared" si="47"/>
        <v>330-99</v>
      </c>
      <c r="V100" s="11"/>
      <c r="W100" s="10" t="str">
        <f t="shared" si="48"/>
        <v>Option 1</v>
      </c>
      <c r="X100" s="11"/>
      <c r="Y100" s="10" t="str">
        <f t="shared" si="49"/>
        <v>Option 2</v>
      </c>
      <c r="Z100" s="11"/>
      <c r="AA100" s="10" t="str">
        <f t="shared" si="50"/>
        <v>Option 3</v>
      </c>
      <c r="AB100" s="11"/>
      <c r="AC100" s="12">
        <f t="shared" si="53"/>
        <v>10.6875</v>
      </c>
      <c r="AD100" s="13">
        <f t="shared" si="28"/>
        <v>0.93567251461988299</v>
      </c>
      <c r="AE100" s="14">
        <f t="shared" si="29"/>
        <v>4.6783625730994149E-2</v>
      </c>
      <c r="AF100" s="14">
        <f t="shared" si="30"/>
        <v>5.8479532163742687E-3</v>
      </c>
      <c r="AG100" s="14">
        <f t="shared" si="31"/>
        <v>0</v>
      </c>
      <c r="AH100" s="14">
        <f t="shared" si="32"/>
        <v>0</v>
      </c>
      <c r="AI100" s="14">
        <f t="shared" si="33"/>
        <v>0</v>
      </c>
      <c r="AJ100" s="14">
        <f t="shared" si="34"/>
        <v>0</v>
      </c>
      <c r="AK100" s="14">
        <f t="shared" si="35"/>
        <v>1.1695906432748537E-2</v>
      </c>
      <c r="AL100" s="14">
        <f t="shared" si="36"/>
        <v>0</v>
      </c>
      <c r="AM100" s="14">
        <f t="shared" si="37"/>
        <v>0</v>
      </c>
      <c r="AN100" s="14">
        <f t="shared" si="38"/>
        <v>0</v>
      </c>
      <c r="AO100" s="14">
        <f t="shared" si="39"/>
        <v>0</v>
      </c>
      <c r="AP100" s="15">
        <f t="shared" si="51"/>
        <v>0.99999999999999989</v>
      </c>
      <c r="AQ100" s="2" t="str">
        <f t="shared" si="52"/>
        <v>cacao cream</v>
      </c>
    </row>
    <row r="101" spans="2:43" x14ac:dyDescent="0.25">
      <c r="B101" s="8" t="s">
        <v>241</v>
      </c>
      <c r="C101" s="19">
        <v>2</v>
      </c>
      <c r="D101" s="19">
        <v>34</v>
      </c>
      <c r="E101" s="17" t="s">
        <v>146</v>
      </c>
      <c r="F101" s="9">
        <v>10</v>
      </c>
      <c r="G101" s="10" t="str">
        <f t="shared" si="40"/>
        <v>330-10</v>
      </c>
      <c r="H101" s="11"/>
      <c r="I101" s="10" t="str">
        <f t="shared" si="41"/>
        <v>330-30</v>
      </c>
      <c r="J101" s="11"/>
      <c r="K101" s="10" t="str">
        <f t="shared" si="42"/>
        <v>330-32</v>
      </c>
      <c r="L101" s="11">
        <v>0.125</v>
      </c>
      <c r="M101" s="10" t="str">
        <f t="shared" si="43"/>
        <v>330-50</v>
      </c>
      <c r="N101" s="11"/>
      <c r="O101" s="10" t="str">
        <f t="shared" si="44"/>
        <v>330-60</v>
      </c>
      <c r="P101" s="11">
        <v>0.5</v>
      </c>
      <c r="Q101" s="10" t="str">
        <f t="shared" si="45"/>
        <v>330-81</v>
      </c>
      <c r="R101" s="11"/>
      <c r="S101" s="10" t="str">
        <f t="shared" si="46"/>
        <v>330-82</v>
      </c>
      <c r="T101" s="11"/>
      <c r="U101" s="10" t="str">
        <f t="shared" si="47"/>
        <v>330-99</v>
      </c>
      <c r="V101" s="11"/>
      <c r="W101" s="10" t="str">
        <f t="shared" si="48"/>
        <v>Option 1</v>
      </c>
      <c r="X101" s="11"/>
      <c r="Y101" s="10" t="str">
        <f t="shared" si="49"/>
        <v>Option 2</v>
      </c>
      <c r="Z101" s="11"/>
      <c r="AA101" s="10" t="str">
        <f t="shared" si="50"/>
        <v>Option 3</v>
      </c>
      <c r="AB101" s="11"/>
      <c r="AC101" s="12">
        <f t="shared" si="53"/>
        <v>10.625</v>
      </c>
      <c r="AD101" s="13">
        <f t="shared" si="28"/>
        <v>0.94117647058823528</v>
      </c>
      <c r="AE101" s="14">
        <f t="shared" si="29"/>
        <v>0</v>
      </c>
      <c r="AF101" s="14">
        <f t="shared" si="30"/>
        <v>0</v>
      </c>
      <c r="AG101" s="14">
        <f t="shared" si="31"/>
        <v>1.1764705882352941E-2</v>
      </c>
      <c r="AH101" s="14">
        <f t="shared" si="32"/>
        <v>0</v>
      </c>
      <c r="AI101" s="14">
        <f t="shared" si="33"/>
        <v>4.7058823529411764E-2</v>
      </c>
      <c r="AJ101" s="14">
        <f t="shared" si="34"/>
        <v>0</v>
      </c>
      <c r="AK101" s="14">
        <f t="shared" si="35"/>
        <v>0</v>
      </c>
      <c r="AL101" s="14">
        <f t="shared" si="36"/>
        <v>0</v>
      </c>
      <c r="AM101" s="14">
        <f t="shared" si="37"/>
        <v>0</v>
      </c>
      <c r="AN101" s="14">
        <f t="shared" si="38"/>
        <v>0</v>
      </c>
      <c r="AO101" s="14">
        <f t="shared" si="39"/>
        <v>0</v>
      </c>
      <c r="AP101" s="15">
        <f t="shared" si="51"/>
        <v>1</v>
      </c>
      <c r="AQ101" s="2" t="str">
        <f t="shared" si="52"/>
        <v>coffee cream</v>
      </c>
    </row>
    <row r="102" spans="2:43" x14ac:dyDescent="0.25">
      <c r="B102" s="8" t="s">
        <v>242</v>
      </c>
      <c r="C102" s="19">
        <v>2</v>
      </c>
      <c r="D102" s="19">
        <v>35</v>
      </c>
      <c r="E102" s="17" t="s">
        <v>147</v>
      </c>
      <c r="F102" s="9">
        <v>10</v>
      </c>
      <c r="G102" s="10" t="str">
        <f t="shared" si="40"/>
        <v>330-10</v>
      </c>
      <c r="H102" s="11"/>
      <c r="I102" s="10" t="str">
        <f t="shared" si="41"/>
        <v>330-30</v>
      </c>
      <c r="J102" s="11"/>
      <c r="K102" s="10" t="str">
        <f t="shared" si="42"/>
        <v>330-32</v>
      </c>
      <c r="L102" s="11"/>
      <c r="M102" s="10" t="str">
        <f t="shared" si="43"/>
        <v>330-50</v>
      </c>
      <c r="N102" s="11">
        <v>0.5</v>
      </c>
      <c r="O102" s="10" t="str">
        <f t="shared" si="44"/>
        <v>330-60</v>
      </c>
      <c r="P102" s="11"/>
      <c r="Q102" s="10" t="str">
        <f t="shared" si="45"/>
        <v>330-81</v>
      </c>
      <c r="R102" s="11"/>
      <c r="S102" s="10" t="str">
        <f t="shared" si="46"/>
        <v>330-82</v>
      </c>
      <c r="T102" s="11">
        <v>0.5</v>
      </c>
      <c r="U102" s="10" t="str">
        <f t="shared" si="47"/>
        <v>330-99</v>
      </c>
      <c r="V102" s="11"/>
      <c r="W102" s="10" t="str">
        <f t="shared" si="48"/>
        <v>Option 1</v>
      </c>
      <c r="X102" s="11"/>
      <c r="Y102" s="10" t="str">
        <f t="shared" si="49"/>
        <v>Option 2</v>
      </c>
      <c r="Z102" s="11"/>
      <c r="AA102" s="10" t="str">
        <f t="shared" si="50"/>
        <v>Option 3</v>
      </c>
      <c r="AB102" s="11"/>
      <c r="AC102" s="12">
        <f t="shared" si="53"/>
        <v>11</v>
      </c>
      <c r="AD102" s="13">
        <f t="shared" si="28"/>
        <v>0.90909090909090906</v>
      </c>
      <c r="AE102" s="14">
        <f t="shared" si="29"/>
        <v>0</v>
      </c>
      <c r="AF102" s="14">
        <f t="shared" si="30"/>
        <v>0</v>
      </c>
      <c r="AG102" s="14">
        <f t="shared" si="31"/>
        <v>0</v>
      </c>
      <c r="AH102" s="14">
        <f t="shared" si="32"/>
        <v>4.5454545454545456E-2</v>
      </c>
      <c r="AI102" s="14">
        <f t="shared" si="33"/>
        <v>0</v>
      </c>
      <c r="AJ102" s="14">
        <f t="shared" si="34"/>
        <v>0</v>
      </c>
      <c r="AK102" s="14">
        <f t="shared" si="35"/>
        <v>4.5454545454545456E-2</v>
      </c>
      <c r="AL102" s="14">
        <f t="shared" si="36"/>
        <v>0</v>
      </c>
      <c r="AM102" s="14">
        <f t="shared" si="37"/>
        <v>0</v>
      </c>
      <c r="AN102" s="14">
        <f t="shared" si="38"/>
        <v>0</v>
      </c>
      <c r="AO102" s="14">
        <f t="shared" si="39"/>
        <v>0</v>
      </c>
      <c r="AP102" s="15">
        <f t="shared" si="51"/>
        <v>0.99999999999999989</v>
      </c>
      <c r="AQ102" s="2" t="str">
        <f t="shared" si="52"/>
        <v>grey melange</v>
      </c>
    </row>
    <row r="103" spans="2:43" x14ac:dyDescent="0.25">
      <c r="B103" s="8" t="s">
        <v>243</v>
      </c>
      <c r="C103" s="19">
        <v>2</v>
      </c>
      <c r="D103" s="19">
        <v>36</v>
      </c>
      <c r="E103" s="17" t="s">
        <v>148</v>
      </c>
      <c r="F103" s="9">
        <v>10</v>
      </c>
      <c r="G103" s="10" t="str">
        <f t="shared" si="40"/>
        <v>330-10</v>
      </c>
      <c r="H103" s="11"/>
      <c r="I103" s="10" t="str">
        <f t="shared" si="41"/>
        <v>330-30</v>
      </c>
      <c r="J103" s="11"/>
      <c r="K103" s="10" t="str">
        <f t="shared" si="42"/>
        <v>330-32</v>
      </c>
      <c r="L103" s="11">
        <v>0.125</v>
      </c>
      <c r="M103" s="10" t="str">
        <f t="shared" si="43"/>
        <v>330-50</v>
      </c>
      <c r="N103" s="11"/>
      <c r="O103" s="10" t="str">
        <f t="shared" si="44"/>
        <v>330-60</v>
      </c>
      <c r="P103" s="11">
        <v>1</v>
      </c>
      <c r="Q103" s="10" t="str">
        <f t="shared" si="45"/>
        <v>330-81</v>
      </c>
      <c r="R103" s="11"/>
      <c r="S103" s="10" t="str">
        <f t="shared" si="46"/>
        <v>330-82</v>
      </c>
      <c r="T103" s="11"/>
      <c r="U103" s="10" t="str">
        <f t="shared" si="47"/>
        <v>330-99</v>
      </c>
      <c r="V103" s="11"/>
      <c r="W103" s="10" t="str">
        <f t="shared" si="48"/>
        <v>Option 1</v>
      </c>
      <c r="X103" s="11"/>
      <c r="Y103" s="10" t="str">
        <f t="shared" si="49"/>
        <v>Option 2</v>
      </c>
      <c r="Z103" s="11"/>
      <c r="AA103" s="10" t="str">
        <f t="shared" si="50"/>
        <v>Option 3</v>
      </c>
      <c r="AB103" s="11"/>
      <c r="AC103" s="12">
        <f t="shared" si="53"/>
        <v>11.125</v>
      </c>
      <c r="AD103" s="13">
        <f t="shared" si="28"/>
        <v>0.898876404494382</v>
      </c>
      <c r="AE103" s="14">
        <f t="shared" si="29"/>
        <v>0</v>
      </c>
      <c r="AF103" s="14">
        <f t="shared" si="30"/>
        <v>0</v>
      </c>
      <c r="AG103" s="14">
        <f t="shared" si="31"/>
        <v>1.1235955056179775E-2</v>
      </c>
      <c r="AH103" s="14">
        <f t="shared" si="32"/>
        <v>0</v>
      </c>
      <c r="AI103" s="14">
        <f t="shared" si="33"/>
        <v>8.98876404494382E-2</v>
      </c>
      <c r="AJ103" s="14">
        <f t="shared" si="34"/>
        <v>0</v>
      </c>
      <c r="AK103" s="14">
        <f t="shared" si="35"/>
        <v>0</v>
      </c>
      <c r="AL103" s="14">
        <f t="shared" si="36"/>
        <v>0</v>
      </c>
      <c r="AM103" s="14">
        <f t="shared" si="37"/>
        <v>0</v>
      </c>
      <c r="AN103" s="14">
        <f t="shared" si="38"/>
        <v>0</v>
      </c>
      <c r="AO103" s="14">
        <f t="shared" si="39"/>
        <v>0</v>
      </c>
      <c r="AP103" s="15">
        <f t="shared" si="51"/>
        <v>1</v>
      </c>
      <c r="AQ103" s="2" t="str">
        <f t="shared" si="52"/>
        <v>sapling</v>
      </c>
    </row>
    <row r="104" spans="2:43" x14ac:dyDescent="0.25">
      <c r="B104" s="8" t="s">
        <v>244</v>
      </c>
      <c r="C104" s="19">
        <v>2</v>
      </c>
      <c r="D104" s="19">
        <v>37</v>
      </c>
      <c r="E104" s="17" t="s">
        <v>149</v>
      </c>
      <c r="F104" s="9">
        <v>10</v>
      </c>
      <c r="G104" s="10" t="str">
        <f t="shared" si="40"/>
        <v>330-10</v>
      </c>
      <c r="H104" s="11">
        <v>2.5</v>
      </c>
      <c r="I104" s="10" t="str">
        <f t="shared" si="41"/>
        <v>330-30</v>
      </c>
      <c r="J104" s="11"/>
      <c r="K104" s="10" t="str">
        <f t="shared" si="42"/>
        <v>330-32</v>
      </c>
      <c r="L104" s="11"/>
      <c r="M104" s="10" t="str">
        <f t="shared" si="43"/>
        <v>330-50</v>
      </c>
      <c r="N104" s="11">
        <v>2.5</v>
      </c>
      <c r="O104" s="10" t="str">
        <f t="shared" si="44"/>
        <v>330-60</v>
      </c>
      <c r="P104" s="11"/>
      <c r="Q104" s="10" t="str">
        <f t="shared" si="45"/>
        <v>330-81</v>
      </c>
      <c r="R104" s="11"/>
      <c r="S104" s="10" t="str">
        <f t="shared" si="46"/>
        <v>330-82</v>
      </c>
      <c r="T104" s="11"/>
      <c r="U104" s="10" t="str">
        <f t="shared" si="47"/>
        <v>330-99</v>
      </c>
      <c r="V104" s="11"/>
      <c r="W104" s="10"/>
      <c r="X104" s="19"/>
      <c r="Y104" s="10"/>
      <c r="Z104" s="19"/>
      <c r="AA104" s="10"/>
      <c r="AB104" s="19"/>
      <c r="AC104" s="20">
        <f t="shared" si="53"/>
        <v>15</v>
      </c>
      <c r="AD104" s="13">
        <f t="shared" si="28"/>
        <v>0.66666666666666663</v>
      </c>
      <c r="AE104" s="14">
        <f t="shared" si="29"/>
        <v>0.16666666666666666</v>
      </c>
      <c r="AF104" s="14">
        <f t="shared" si="30"/>
        <v>0</v>
      </c>
      <c r="AG104" s="14">
        <f t="shared" si="31"/>
        <v>0</v>
      </c>
      <c r="AH104" s="14">
        <f t="shared" si="32"/>
        <v>0.16666666666666666</v>
      </c>
      <c r="AI104" s="14">
        <f t="shared" si="33"/>
        <v>0</v>
      </c>
      <c r="AJ104" s="14">
        <f t="shared" si="34"/>
        <v>0</v>
      </c>
      <c r="AK104" s="14">
        <f t="shared" si="35"/>
        <v>0</v>
      </c>
      <c r="AL104" s="14">
        <f t="shared" si="36"/>
        <v>0</v>
      </c>
      <c r="AM104" s="14">
        <f t="shared" si="37"/>
        <v>0</v>
      </c>
      <c r="AN104" s="14">
        <f t="shared" si="38"/>
        <v>0</v>
      </c>
      <c r="AO104" s="14">
        <f t="shared" si="39"/>
        <v>0</v>
      </c>
      <c r="AP104" s="15">
        <f t="shared" si="51"/>
        <v>0.99999999999999989</v>
      </c>
      <c r="AQ104" s="2" t="str">
        <f t="shared" si="52"/>
        <v>khaki</v>
      </c>
    </row>
    <row r="105" spans="2:43" x14ac:dyDescent="0.25">
      <c r="B105" s="8" t="s">
        <v>245</v>
      </c>
      <c r="C105" s="19">
        <v>2</v>
      </c>
      <c r="D105" s="19">
        <v>38</v>
      </c>
      <c r="E105" s="17" t="s">
        <v>150</v>
      </c>
      <c r="F105" s="9">
        <v>10</v>
      </c>
      <c r="G105" s="10" t="str">
        <f t="shared" si="40"/>
        <v>330-10</v>
      </c>
      <c r="H105" s="11">
        <v>1</v>
      </c>
      <c r="I105" s="10" t="str">
        <f t="shared" si="41"/>
        <v>330-30</v>
      </c>
      <c r="J105" s="11"/>
      <c r="K105" s="10" t="str">
        <f t="shared" si="42"/>
        <v>330-32</v>
      </c>
      <c r="L105" s="11"/>
      <c r="M105" s="10" t="str">
        <f t="shared" si="43"/>
        <v>330-50</v>
      </c>
      <c r="N105" s="11"/>
      <c r="O105" s="10" t="str">
        <f t="shared" si="44"/>
        <v>330-60</v>
      </c>
      <c r="P105" s="11">
        <v>1</v>
      </c>
      <c r="Q105" s="10" t="str">
        <f t="shared" si="45"/>
        <v>330-81</v>
      </c>
      <c r="R105" s="11"/>
      <c r="S105" s="10" t="str">
        <f t="shared" si="46"/>
        <v>330-82</v>
      </c>
      <c r="T105" s="11">
        <v>0.5</v>
      </c>
      <c r="U105" s="10" t="str">
        <f t="shared" si="47"/>
        <v>330-99</v>
      </c>
      <c r="V105" s="11"/>
      <c r="W105" s="10"/>
      <c r="X105" s="19"/>
      <c r="Y105" s="10"/>
      <c r="Z105" s="19"/>
      <c r="AA105" s="10"/>
      <c r="AB105" s="19"/>
      <c r="AC105" s="20">
        <f t="shared" si="53"/>
        <v>12.5</v>
      </c>
      <c r="AD105" s="13">
        <f t="shared" si="28"/>
        <v>0.8</v>
      </c>
      <c r="AE105" s="14">
        <f t="shared" si="29"/>
        <v>0.08</v>
      </c>
      <c r="AF105" s="14">
        <f t="shared" si="30"/>
        <v>0</v>
      </c>
      <c r="AG105" s="14">
        <f t="shared" si="31"/>
        <v>0</v>
      </c>
      <c r="AH105" s="14">
        <f t="shared" si="32"/>
        <v>0</v>
      </c>
      <c r="AI105" s="14">
        <f t="shared" si="33"/>
        <v>0.08</v>
      </c>
      <c r="AJ105" s="14">
        <f t="shared" si="34"/>
        <v>0</v>
      </c>
      <c r="AK105" s="14">
        <f t="shared" si="35"/>
        <v>0.04</v>
      </c>
      <c r="AL105" s="14">
        <f t="shared" si="36"/>
        <v>0</v>
      </c>
      <c r="AM105" s="14">
        <f t="shared" si="37"/>
        <v>0</v>
      </c>
      <c r="AN105" s="14">
        <f t="shared" si="38"/>
        <v>0</v>
      </c>
      <c r="AO105" s="14">
        <f t="shared" si="39"/>
        <v>0</v>
      </c>
      <c r="AP105" s="15">
        <f t="shared" si="51"/>
        <v>1</v>
      </c>
      <c r="AQ105" s="2" t="str">
        <f t="shared" si="52"/>
        <v>reed</v>
      </c>
    </row>
    <row r="106" spans="2:43" x14ac:dyDescent="0.25">
      <c r="B106" s="8" t="s">
        <v>246</v>
      </c>
      <c r="C106" s="19">
        <v>2</v>
      </c>
      <c r="D106" s="19">
        <v>39</v>
      </c>
      <c r="E106" s="17" t="s">
        <v>151</v>
      </c>
      <c r="F106" s="9">
        <v>10</v>
      </c>
      <c r="G106" s="10" t="str">
        <f t="shared" si="40"/>
        <v>330-10</v>
      </c>
      <c r="H106" s="11"/>
      <c r="I106" s="10" t="str">
        <f t="shared" si="41"/>
        <v>330-30</v>
      </c>
      <c r="J106" s="11"/>
      <c r="K106" s="10" t="str">
        <f t="shared" si="42"/>
        <v>330-32</v>
      </c>
      <c r="L106" s="11"/>
      <c r="M106" s="10" t="str">
        <f t="shared" si="43"/>
        <v>330-50</v>
      </c>
      <c r="N106" s="11"/>
      <c r="O106" s="10" t="str">
        <f t="shared" si="44"/>
        <v>330-60</v>
      </c>
      <c r="P106" s="11">
        <v>1</v>
      </c>
      <c r="Q106" s="10" t="str">
        <f t="shared" si="45"/>
        <v>330-81</v>
      </c>
      <c r="R106" s="11"/>
      <c r="S106" s="10" t="str">
        <f t="shared" si="46"/>
        <v>330-82</v>
      </c>
      <c r="T106" s="11">
        <v>0.5</v>
      </c>
      <c r="U106" s="10" t="str">
        <f t="shared" si="47"/>
        <v>330-99</v>
      </c>
      <c r="V106" s="11"/>
      <c r="W106" s="10"/>
      <c r="X106" s="19"/>
      <c r="Y106" s="10"/>
      <c r="Z106" s="19"/>
      <c r="AA106" s="10"/>
      <c r="AB106" s="19"/>
      <c r="AC106" s="20">
        <f t="shared" si="53"/>
        <v>11.5</v>
      </c>
      <c r="AD106" s="13">
        <f t="shared" si="28"/>
        <v>0.86956521739130432</v>
      </c>
      <c r="AE106" s="14">
        <f t="shared" si="29"/>
        <v>0</v>
      </c>
      <c r="AF106" s="14">
        <f t="shared" si="30"/>
        <v>0</v>
      </c>
      <c r="AG106" s="14">
        <f t="shared" si="31"/>
        <v>0</v>
      </c>
      <c r="AH106" s="14">
        <f t="shared" si="32"/>
        <v>0</v>
      </c>
      <c r="AI106" s="14">
        <f t="shared" si="33"/>
        <v>8.6956521739130432E-2</v>
      </c>
      <c r="AJ106" s="14">
        <f t="shared" si="34"/>
        <v>0</v>
      </c>
      <c r="AK106" s="14">
        <f t="shared" si="35"/>
        <v>4.3478260869565216E-2</v>
      </c>
      <c r="AL106" s="14">
        <f t="shared" si="36"/>
        <v>0</v>
      </c>
      <c r="AM106" s="14">
        <f t="shared" si="37"/>
        <v>0</v>
      </c>
      <c r="AN106" s="14">
        <f t="shared" si="38"/>
        <v>0</v>
      </c>
      <c r="AO106" s="14">
        <f t="shared" si="39"/>
        <v>0</v>
      </c>
      <c r="AP106" s="15">
        <f t="shared" si="51"/>
        <v>1</v>
      </c>
      <c r="AQ106" s="2" t="str">
        <f t="shared" si="52"/>
        <v>green olive</v>
      </c>
    </row>
    <row r="107" spans="2:43" x14ac:dyDescent="0.25">
      <c r="B107" s="8" t="s">
        <v>247</v>
      </c>
      <c r="C107" s="19">
        <v>2</v>
      </c>
      <c r="D107" s="19">
        <v>40</v>
      </c>
      <c r="E107" s="17" t="s">
        <v>152</v>
      </c>
      <c r="F107" s="9">
        <v>10</v>
      </c>
      <c r="G107" s="10" t="str">
        <f t="shared" si="40"/>
        <v>330-10</v>
      </c>
      <c r="H107" s="11"/>
      <c r="I107" s="10" t="str">
        <f t="shared" si="41"/>
        <v>330-30</v>
      </c>
      <c r="J107" s="11"/>
      <c r="K107" s="10" t="str">
        <f t="shared" si="42"/>
        <v>330-32</v>
      </c>
      <c r="L107" s="11"/>
      <c r="M107" s="10" t="str">
        <f t="shared" si="43"/>
        <v>330-50</v>
      </c>
      <c r="N107" s="11"/>
      <c r="O107" s="10" t="str">
        <f t="shared" si="44"/>
        <v>330-60</v>
      </c>
      <c r="P107" s="11">
        <v>2.5</v>
      </c>
      <c r="Q107" s="10" t="str">
        <f t="shared" si="45"/>
        <v>330-81</v>
      </c>
      <c r="R107" s="11"/>
      <c r="S107" s="10" t="str">
        <f t="shared" si="46"/>
        <v>330-82</v>
      </c>
      <c r="T107" s="11">
        <v>2.5</v>
      </c>
      <c r="U107" s="10" t="str">
        <f t="shared" si="47"/>
        <v>330-99</v>
      </c>
      <c r="V107" s="11"/>
      <c r="W107" s="10"/>
      <c r="X107" s="19"/>
      <c r="Y107" s="10"/>
      <c r="Z107" s="19"/>
      <c r="AA107" s="10"/>
      <c r="AB107" s="19"/>
      <c r="AC107" s="20">
        <f t="shared" si="53"/>
        <v>15</v>
      </c>
      <c r="AD107" s="13">
        <f t="shared" si="28"/>
        <v>0.66666666666666663</v>
      </c>
      <c r="AE107" s="14">
        <f t="shared" si="29"/>
        <v>0</v>
      </c>
      <c r="AF107" s="14">
        <f t="shared" si="30"/>
        <v>0</v>
      </c>
      <c r="AG107" s="14">
        <f t="shared" si="31"/>
        <v>0</v>
      </c>
      <c r="AH107" s="14">
        <f t="shared" si="32"/>
        <v>0</v>
      </c>
      <c r="AI107" s="14">
        <f t="shared" si="33"/>
        <v>0.16666666666666666</v>
      </c>
      <c r="AJ107" s="14">
        <f t="shared" si="34"/>
        <v>0</v>
      </c>
      <c r="AK107" s="14">
        <f t="shared" si="35"/>
        <v>0.16666666666666666</v>
      </c>
      <c r="AL107" s="14">
        <f t="shared" si="36"/>
        <v>0</v>
      </c>
      <c r="AM107" s="14">
        <f t="shared" si="37"/>
        <v>0</v>
      </c>
      <c r="AN107" s="14">
        <f t="shared" si="38"/>
        <v>0</v>
      </c>
      <c r="AO107" s="14">
        <f t="shared" si="39"/>
        <v>0</v>
      </c>
      <c r="AP107" s="15">
        <f t="shared" si="51"/>
        <v>0.99999999999999989</v>
      </c>
      <c r="AQ107" s="2" t="str">
        <f t="shared" si="52"/>
        <v>green kelp</v>
      </c>
    </row>
    <row r="108" spans="2:43" x14ac:dyDescent="0.25">
      <c r="B108" s="8" t="s">
        <v>248</v>
      </c>
      <c r="C108" s="19">
        <v>2</v>
      </c>
      <c r="D108" s="19">
        <v>41</v>
      </c>
      <c r="E108" s="17" t="s">
        <v>153</v>
      </c>
      <c r="F108" s="9">
        <v>10</v>
      </c>
      <c r="G108" s="10" t="str">
        <f t="shared" si="40"/>
        <v>330-10</v>
      </c>
      <c r="H108" s="11">
        <v>0.25</v>
      </c>
      <c r="I108" s="10" t="str">
        <f t="shared" si="41"/>
        <v>330-30</v>
      </c>
      <c r="J108" s="11"/>
      <c r="K108" s="10" t="str">
        <f t="shared" si="42"/>
        <v>330-32</v>
      </c>
      <c r="L108" s="11"/>
      <c r="M108" s="10" t="str">
        <f t="shared" si="43"/>
        <v>330-50</v>
      </c>
      <c r="N108" s="11"/>
      <c r="O108" s="10" t="str">
        <f t="shared" si="44"/>
        <v>330-60</v>
      </c>
      <c r="P108" s="11"/>
      <c r="Q108" s="10" t="str">
        <f t="shared" si="45"/>
        <v>330-81</v>
      </c>
      <c r="R108" s="11"/>
      <c r="S108" s="10" t="str">
        <f t="shared" si="46"/>
        <v>330-82</v>
      </c>
      <c r="T108" s="11">
        <v>0.125</v>
      </c>
      <c r="U108" s="10" t="str">
        <f t="shared" si="47"/>
        <v>330-99</v>
      </c>
      <c r="V108" s="11"/>
      <c r="W108" s="10"/>
      <c r="X108" s="19"/>
      <c r="Y108" s="10"/>
      <c r="Z108" s="19"/>
      <c r="AA108" s="10"/>
      <c r="AB108" s="19"/>
      <c r="AC108" s="20">
        <f t="shared" si="53"/>
        <v>10.375</v>
      </c>
      <c r="AD108" s="13">
        <f t="shared" si="28"/>
        <v>0.96385542168674698</v>
      </c>
      <c r="AE108" s="14">
        <f t="shared" si="29"/>
        <v>2.4096385542168676E-2</v>
      </c>
      <c r="AF108" s="14">
        <f t="shared" si="30"/>
        <v>0</v>
      </c>
      <c r="AG108" s="14">
        <f t="shared" si="31"/>
        <v>0</v>
      </c>
      <c r="AH108" s="14">
        <f t="shared" si="32"/>
        <v>0</v>
      </c>
      <c r="AI108" s="14">
        <f t="shared" si="33"/>
        <v>0</v>
      </c>
      <c r="AJ108" s="14">
        <f t="shared" si="34"/>
        <v>0</v>
      </c>
      <c r="AK108" s="14">
        <f t="shared" si="35"/>
        <v>1.2048192771084338E-2</v>
      </c>
      <c r="AL108" s="14">
        <f t="shared" si="36"/>
        <v>0</v>
      </c>
      <c r="AM108" s="14">
        <f t="shared" si="37"/>
        <v>0</v>
      </c>
      <c r="AN108" s="14">
        <f t="shared" si="38"/>
        <v>0</v>
      </c>
      <c r="AO108" s="14">
        <f t="shared" si="39"/>
        <v>0</v>
      </c>
      <c r="AP108" s="15">
        <f t="shared" si="51"/>
        <v>1</v>
      </c>
      <c r="AQ108" s="2" t="str">
        <f t="shared" si="52"/>
        <v>ginger</v>
      </c>
    </row>
    <row r="109" spans="2:43" x14ac:dyDescent="0.25">
      <c r="B109" s="8" t="s">
        <v>249</v>
      </c>
      <c r="C109" s="19">
        <v>2</v>
      </c>
      <c r="D109" s="19">
        <v>42</v>
      </c>
      <c r="E109" s="17" t="s">
        <v>154</v>
      </c>
      <c r="F109" s="9">
        <v>10</v>
      </c>
      <c r="G109" s="10" t="str">
        <f t="shared" si="40"/>
        <v>330-10</v>
      </c>
      <c r="H109" s="11">
        <v>0.5</v>
      </c>
      <c r="I109" s="10" t="str">
        <f t="shared" si="41"/>
        <v>330-30</v>
      </c>
      <c r="J109" s="11"/>
      <c r="K109" s="10" t="str">
        <f t="shared" si="42"/>
        <v>330-32</v>
      </c>
      <c r="L109" s="11"/>
      <c r="M109" s="10" t="str">
        <f t="shared" si="43"/>
        <v>330-50</v>
      </c>
      <c r="N109" s="11"/>
      <c r="O109" s="10" t="str">
        <f t="shared" si="44"/>
        <v>330-60</v>
      </c>
      <c r="P109" s="11"/>
      <c r="Q109" s="10" t="str">
        <f t="shared" si="45"/>
        <v>330-81</v>
      </c>
      <c r="R109" s="11"/>
      <c r="S109" s="10" t="str">
        <f t="shared" si="46"/>
        <v>330-82</v>
      </c>
      <c r="T109" s="11">
        <v>0.5</v>
      </c>
      <c r="U109" s="10" t="str">
        <f t="shared" si="47"/>
        <v>330-99</v>
      </c>
      <c r="V109" s="11"/>
      <c r="W109" s="10"/>
      <c r="X109" s="19"/>
      <c r="Y109" s="10"/>
      <c r="Z109" s="19"/>
      <c r="AA109" s="10"/>
      <c r="AB109" s="19"/>
      <c r="AC109" s="20">
        <f t="shared" si="53"/>
        <v>11</v>
      </c>
      <c r="AD109" s="13">
        <f t="shared" si="28"/>
        <v>0.90909090909090906</v>
      </c>
      <c r="AE109" s="14">
        <f t="shared" si="29"/>
        <v>4.5454545454545456E-2</v>
      </c>
      <c r="AF109" s="14">
        <f t="shared" si="30"/>
        <v>0</v>
      </c>
      <c r="AG109" s="14">
        <f t="shared" si="31"/>
        <v>0</v>
      </c>
      <c r="AH109" s="14">
        <f t="shared" si="32"/>
        <v>0</v>
      </c>
      <c r="AI109" s="14">
        <f t="shared" si="33"/>
        <v>0</v>
      </c>
      <c r="AJ109" s="14">
        <f t="shared" si="34"/>
        <v>0</v>
      </c>
      <c r="AK109" s="14">
        <f t="shared" si="35"/>
        <v>4.5454545454545456E-2</v>
      </c>
      <c r="AL109" s="14">
        <f t="shared" si="36"/>
        <v>0</v>
      </c>
      <c r="AM109" s="14">
        <f t="shared" si="37"/>
        <v>0</v>
      </c>
      <c r="AN109" s="14">
        <f t="shared" si="38"/>
        <v>0</v>
      </c>
      <c r="AO109" s="14">
        <f t="shared" si="39"/>
        <v>0</v>
      </c>
      <c r="AP109" s="15">
        <f t="shared" si="51"/>
        <v>0.99999999999999989</v>
      </c>
      <c r="AQ109" s="2" t="str">
        <f t="shared" si="52"/>
        <v>latte macchiato</v>
      </c>
    </row>
    <row r="110" spans="2:43" x14ac:dyDescent="0.25">
      <c r="B110" s="8" t="s">
        <v>250</v>
      </c>
      <c r="C110" s="19">
        <v>2</v>
      </c>
      <c r="D110" s="19">
        <v>43</v>
      </c>
      <c r="E110" s="17" t="s">
        <v>155</v>
      </c>
      <c r="F110" s="9">
        <v>10</v>
      </c>
      <c r="G110" s="10" t="str">
        <f t="shared" si="40"/>
        <v>330-10</v>
      </c>
      <c r="H110" s="11">
        <v>1</v>
      </c>
      <c r="I110" s="10" t="str">
        <f t="shared" si="41"/>
        <v>330-30</v>
      </c>
      <c r="J110" s="11"/>
      <c r="K110" s="10" t="str">
        <f t="shared" si="42"/>
        <v>330-32</v>
      </c>
      <c r="L110" s="11"/>
      <c r="M110" s="10" t="str">
        <f t="shared" si="43"/>
        <v>330-50</v>
      </c>
      <c r="N110" s="11"/>
      <c r="O110" s="10" t="str">
        <f t="shared" si="44"/>
        <v>330-60</v>
      </c>
      <c r="P110" s="11"/>
      <c r="Q110" s="10" t="str">
        <f t="shared" si="45"/>
        <v>330-81</v>
      </c>
      <c r="R110" s="11"/>
      <c r="S110" s="10" t="str">
        <f t="shared" si="46"/>
        <v>330-82</v>
      </c>
      <c r="T110" s="11">
        <v>0.5</v>
      </c>
      <c r="U110" s="10" t="str">
        <f t="shared" si="47"/>
        <v>330-99</v>
      </c>
      <c r="V110" s="11"/>
      <c r="W110" s="10"/>
      <c r="X110" s="19"/>
      <c r="Y110" s="10"/>
      <c r="Z110" s="19"/>
      <c r="AA110" s="10"/>
      <c r="AB110" s="19"/>
      <c r="AC110" s="20">
        <f t="shared" si="53"/>
        <v>11.5</v>
      </c>
      <c r="AD110" s="13">
        <f t="shared" si="28"/>
        <v>0.86956521739130432</v>
      </c>
      <c r="AE110" s="14">
        <f t="shared" si="29"/>
        <v>8.6956521739130432E-2</v>
      </c>
      <c r="AF110" s="14">
        <f t="shared" si="30"/>
        <v>0</v>
      </c>
      <c r="AG110" s="14">
        <f t="shared" si="31"/>
        <v>0</v>
      </c>
      <c r="AH110" s="14">
        <f t="shared" si="32"/>
        <v>0</v>
      </c>
      <c r="AI110" s="14">
        <f t="shared" si="33"/>
        <v>0</v>
      </c>
      <c r="AJ110" s="14">
        <f t="shared" si="34"/>
        <v>0</v>
      </c>
      <c r="AK110" s="14">
        <f t="shared" si="35"/>
        <v>4.3478260869565216E-2</v>
      </c>
      <c r="AL110" s="14">
        <f t="shared" si="36"/>
        <v>0</v>
      </c>
      <c r="AM110" s="14">
        <f t="shared" si="37"/>
        <v>0</v>
      </c>
      <c r="AN110" s="14">
        <f t="shared" si="38"/>
        <v>0</v>
      </c>
      <c r="AO110" s="14">
        <f t="shared" si="39"/>
        <v>0</v>
      </c>
      <c r="AP110" s="15">
        <f t="shared" si="51"/>
        <v>1</v>
      </c>
      <c r="AQ110" s="2" t="str">
        <f t="shared" si="52"/>
        <v xml:space="preserve">tierra </v>
      </c>
    </row>
    <row r="111" spans="2:43" x14ac:dyDescent="0.25">
      <c r="B111" s="8" t="s">
        <v>251</v>
      </c>
      <c r="C111" s="19">
        <v>2</v>
      </c>
      <c r="D111" s="19">
        <v>44</v>
      </c>
      <c r="E111" s="17" t="s">
        <v>156</v>
      </c>
      <c r="F111" s="9">
        <v>10</v>
      </c>
      <c r="G111" s="10" t="str">
        <f t="shared" si="40"/>
        <v>330-10</v>
      </c>
      <c r="H111" s="11">
        <v>2.5</v>
      </c>
      <c r="I111" s="10" t="str">
        <f t="shared" si="41"/>
        <v>330-30</v>
      </c>
      <c r="J111" s="11"/>
      <c r="K111" s="10" t="str">
        <f t="shared" si="42"/>
        <v>330-32</v>
      </c>
      <c r="L111" s="11"/>
      <c r="M111" s="10" t="str">
        <f t="shared" si="43"/>
        <v>330-50</v>
      </c>
      <c r="N111" s="11"/>
      <c r="O111" s="10" t="str">
        <f t="shared" si="44"/>
        <v>330-60</v>
      </c>
      <c r="P111" s="11"/>
      <c r="Q111" s="10" t="str">
        <f t="shared" si="45"/>
        <v>330-81</v>
      </c>
      <c r="R111" s="11"/>
      <c r="S111" s="10" t="str">
        <f t="shared" si="46"/>
        <v>330-82</v>
      </c>
      <c r="T111" s="11">
        <v>1</v>
      </c>
      <c r="U111" s="10" t="str">
        <f t="shared" si="47"/>
        <v>330-99</v>
      </c>
      <c r="V111" s="11"/>
      <c r="W111" s="10"/>
      <c r="X111" s="19"/>
      <c r="Y111" s="10"/>
      <c r="Z111" s="19"/>
      <c r="AA111" s="10"/>
      <c r="AB111" s="19"/>
      <c r="AC111" s="20">
        <f t="shared" si="53"/>
        <v>13.5</v>
      </c>
      <c r="AD111" s="13">
        <f t="shared" si="28"/>
        <v>0.7407407407407407</v>
      </c>
      <c r="AE111" s="14">
        <f t="shared" si="29"/>
        <v>0.18518518518518517</v>
      </c>
      <c r="AF111" s="14">
        <f t="shared" si="30"/>
        <v>0</v>
      </c>
      <c r="AG111" s="14">
        <f t="shared" si="31"/>
        <v>0</v>
      </c>
      <c r="AH111" s="14">
        <f t="shared" si="32"/>
        <v>0</v>
      </c>
      <c r="AI111" s="14">
        <f t="shared" si="33"/>
        <v>0</v>
      </c>
      <c r="AJ111" s="14">
        <f t="shared" si="34"/>
        <v>0</v>
      </c>
      <c r="AK111" s="14">
        <f t="shared" si="35"/>
        <v>7.407407407407407E-2</v>
      </c>
      <c r="AL111" s="14">
        <f t="shared" si="36"/>
        <v>0</v>
      </c>
      <c r="AM111" s="14">
        <f t="shared" si="37"/>
        <v>0</v>
      </c>
      <c r="AN111" s="14">
        <f t="shared" si="38"/>
        <v>0</v>
      </c>
      <c r="AO111" s="14">
        <f t="shared" si="39"/>
        <v>0</v>
      </c>
      <c r="AP111" s="15">
        <f t="shared" si="51"/>
        <v>0.99999999999999989</v>
      </c>
      <c r="AQ111" s="2" t="str">
        <f t="shared" si="52"/>
        <v>moccasin</v>
      </c>
    </row>
    <row r="112" spans="2:43" x14ac:dyDescent="0.25">
      <c r="B112" s="8" t="s">
        <v>252</v>
      </c>
      <c r="C112" s="19">
        <v>2</v>
      </c>
      <c r="D112" s="19">
        <v>45</v>
      </c>
      <c r="E112" s="17" t="s">
        <v>157</v>
      </c>
      <c r="F112" s="9">
        <v>10</v>
      </c>
      <c r="G112" s="10" t="str">
        <f t="shared" si="40"/>
        <v>330-10</v>
      </c>
      <c r="H112" s="11">
        <v>2.5</v>
      </c>
      <c r="I112" s="10" t="str">
        <f t="shared" si="41"/>
        <v>330-30</v>
      </c>
      <c r="J112" s="11"/>
      <c r="K112" s="10" t="str">
        <f t="shared" si="42"/>
        <v>330-32</v>
      </c>
      <c r="L112" s="11"/>
      <c r="M112" s="10" t="str">
        <f t="shared" si="43"/>
        <v>330-50</v>
      </c>
      <c r="N112" s="11"/>
      <c r="O112" s="10" t="str">
        <f t="shared" si="44"/>
        <v>330-60</v>
      </c>
      <c r="P112" s="11"/>
      <c r="Q112" s="10" t="str">
        <f t="shared" si="45"/>
        <v>330-81</v>
      </c>
      <c r="R112" s="11"/>
      <c r="S112" s="10" t="str">
        <f t="shared" si="46"/>
        <v>330-82</v>
      </c>
      <c r="T112" s="11">
        <v>2.5</v>
      </c>
      <c r="U112" s="10" t="str">
        <f t="shared" si="47"/>
        <v>330-99</v>
      </c>
      <c r="V112" s="11"/>
      <c r="W112" s="10"/>
      <c r="X112" s="19"/>
      <c r="Y112" s="10"/>
      <c r="Z112" s="19"/>
      <c r="AA112" s="10"/>
      <c r="AB112" s="19"/>
      <c r="AC112" s="20">
        <f t="shared" si="53"/>
        <v>15</v>
      </c>
      <c r="AD112" s="13">
        <f t="shared" si="28"/>
        <v>0.66666666666666663</v>
      </c>
      <c r="AE112" s="14">
        <f t="shared" si="29"/>
        <v>0.16666666666666666</v>
      </c>
      <c r="AF112" s="14">
        <f t="shared" si="30"/>
        <v>0</v>
      </c>
      <c r="AG112" s="14">
        <f t="shared" si="31"/>
        <v>0</v>
      </c>
      <c r="AH112" s="14">
        <f t="shared" si="32"/>
        <v>0</v>
      </c>
      <c r="AI112" s="14">
        <f t="shared" si="33"/>
        <v>0</v>
      </c>
      <c r="AJ112" s="14">
        <f t="shared" si="34"/>
        <v>0</v>
      </c>
      <c r="AK112" s="14">
        <f t="shared" si="35"/>
        <v>0.16666666666666666</v>
      </c>
      <c r="AL112" s="14">
        <f t="shared" si="36"/>
        <v>0</v>
      </c>
      <c r="AM112" s="14">
        <f t="shared" si="37"/>
        <v>0</v>
      </c>
      <c r="AN112" s="14">
        <f t="shared" si="38"/>
        <v>0</v>
      </c>
      <c r="AO112" s="14">
        <f t="shared" si="39"/>
        <v>0</v>
      </c>
      <c r="AP112" s="15">
        <f t="shared" si="51"/>
        <v>0.99999999999999989</v>
      </c>
      <c r="AQ112" s="2" t="str">
        <f t="shared" si="52"/>
        <v>tobacco</v>
      </c>
    </row>
    <row r="113" spans="2:43" x14ac:dyDescent="0.25">
      <c r="B113" s="8" t="s">
        <v>253</v>
      </c>
      <c r="C113" s="19">
        <v>2</v>
      </c>
      <c r="D113" s="19">
        <v>46</v>
      </c>
      <c r="E113" s="17" t="s">
        <v>158</v>
      </c>
      <c r="F113" s="9">
        <v>10</v>
      </c>
      <c r="G113" s="10" t="str">
        <f t="shared" si="40"/>
        <v>330-10</v>
      </c>
      <c r="H113" s="11"/>
      <c r="I113" s="10" t="str">
        <f t="shared" si="41"/>
        <v>330-30</v>
      </c>
      <c r="J113" s="11"/>
      <c r="K113" s="10" t="str">
        <f t="shared" si="42"/>
        <v>330-32</v>
      </c>
      <c r="L113" s="11"/>
      <c r="M113" s="10" t="str">
        <f t="shared" si="43"/>
        <v>330-50</v>
      </c>
      <c r="N113" s="11"/>
      <c r="O113" s="10" t="str">
        <f t="shared" si="44"/>
        <v>330-60</v>
      </c>
      <c r="P113" s="11">
        <v>0.125</v>
      </c>
      <c r="Q113" s="10" t="str">
        <f t="shared" si="45"/>
        <v>330-81</v>
      </c>
      <c r="R113" s="11"/>
      <c r="S113" s="10" t="str">
        <f t="shared" si="46"/>
        <v>330-82</v>
      </c>
      <c r="T113" s="11">
        <v>0.125</v>
      </c>
      <c r="U113" s="10" t="str">
        <f t="shared" si="47"/>
        <v>330-99</v>
      </c>
      <c r="V113" s="11"/>
      <c r="W113" s="10"/>
      <c r="X113" s="19"/>
      <c r="Y113" s="10"/>
      <c r="Z113" s="19"/>
      <c r="AA113" s="10"/>
      <c r="AB113" s="19"/>
      <c r="AC113" s="20">
        <f t="shared" si="53"/>
        <v>10.25</v>
      </c>
      <c r="AD113" s="13">
        <f t="shared" si="28"/>
        <v>0.97560975609756095</v>
      </c>
      <c r="AE113" s="14">
        <f t="shared" si="29"/>
        <v>0</v>
      </c>
      <c r="AF113" s="14">
        <f t="shared" si="30"/>
        <v>0</v>
      </c>
      <c r="AG113" s="14">
        <f t="shared" si="31"/>
        <v>0</v>
      </c>
      <c r="AH113" s="14">
        <f t="shared" si="32"/>
        <v>0</v>
      </c>
      <c r="AI113" s="14">
        <f t="shared" si="33"/>
        <v>1.2195121951219513E-2</v>
      </c>
      <c r="AJ113" s="14">
        <f t="shared" si="34"/>
        <v>0</v>
      </c>
      <c r="AK113" s="14">
        <f t="shared" si="35"/>
        <v>1.2195121951219513E-2</v>
      </c>
      <c r="AL113" s="14">
        <f t="shared" si="36"/>
        <v>0</v>
      </c>
      <c r="AM113" s="14">
        <f t="shared" si="37"/>
        <v>0</v>
      </c>
      <c r="AN113" s="14">
        <f t="shared" si="38"/>
        <v>0</v>
      </c>
      <c r="AO113" s="14">
        <f t="shared" si="39"/>
        <v>0</v>
      </c>
      <c r="AP113" s="15">
        <f t="shared" si="51"/>
        <v>1</v>
      </c>
      <c r="AQ113" s="2" t="str">
        <f t="shared" si="52"/>
        <v>oyster</v>
      </c>
    </row>
    <row r="114" spans="2:43" x14ac:dyDescent="0.25">
      <c r="B114" s="8" t="s">
        <v>254</v>
      </c>
      <c r="C114" s="19">
        <v>2</v>
      </c>
      <c r="D114" s="19">
        <v>47</v>
      </c>
      <c r="E114" s="17" t="s">
        <v>159</v>
      </c>
      <c r="F114" s="9">
        <v>10</v>
      </c>
      <c r="G114" s="10" t="str">
        <f t="shared" si="40"/>
        <v>330-10</v>
      </c>
      <c r="H114" s="11"/>
      <c r="I114" s="10" t="str">
        <f t="shared" si="41"/>
        <v>330-30</v>
      </c>
      <c r="J114" s="11"/>
      <c r="K114" s="10" t="str">
        <f t="shared" si="42"/>
        <v>330-32</v>
      </c>
      <c r="L114" s="11"/>
      <c r="M114" s="10" t="str">
        <f t="shared" si="43"/>
        <v>330-50</v>
      </c>
      <c r="N114" s="11"/>
      <c r="O114" s="10" t="str">
        <f t="shared" si="44"/>
        <v>330-60</v>
      </c>
      <c r="P114" s="11">
        <v>0.5</v>
      </c>
      <c r="Q114" s="10" t="str">
        <f t="shared" si="45"/>
        <v>330-81</v>
      </c>
      <c r="R114" s="11"/>
      <c r="S114" s="10" t="str">
        <f t="shared" si="46"/>
        <v>330-82</v>
      </c>
      <c r="T114" s="11">
        <v>0.5</v>
      </c>
      <c r="U114" s="10" t="str">
        <f t="shared" si="47"/>
        <v>330-99</v>
      </c>
      <c r="V114" s="11"/>
      <c r="W114" s="10"/>
      <c r="X114" s="19"/>
      <c r="Y114" s="10"/>
      <c r="Z114" s="19"/>
      <c r="AA114" s="10"/>
      <c r="AB114" s="19"/>
      <c r="AC114" s="20">
        <f t="shared" si="53"/>
        <v>11</v>
      </c>
      <c r="AD114" s="13">
        <f t="shared" si="28"/>
        <v>0.90909090909090906</v>
      </c>
      <c r="AE114" s="14">
        <f t="shared" si="29"/>
        <v>0</v>
      </c>
      <c r="AF114" s="14">
        <f t="shared" si="30"/>
        <v>0</v>
      </c>
      <c r="AG114" s="14">
        <f t="shared" si="31"/>
        <v>0</v>
      </c>
      <c r="AH114" s="14">
        <f t="shared" si="32"/>
        <v>0</v>
      </c>
      <c r="AI114" s="14">
        <f t="shared" si="33"/>
        <v>4.5454545454545456E-2</v>
      </c>
      <c r="AJ114" s="14">
        <f t="shared" si="34"/>
        <v>0</v>
      </c>
      <c r="AK114" s="14">
        <f t="shared" si="35"/>
        <v>4.5454545454545456E-2</v>
      </c>
      <c r="AL114" s="14">
        <f t="shared" si="36"/>
        <v>0</v>
      </c>
      <c r="AM114" s="14">
        <f t="shared" si="37"/>
        <v>0</v>
      </c>
      <c r="AN114" s="14">
        <f t="shared" si="38"/>
        <v>0</v>
      </c>
      <c r="AO114" s="14">
        <f t="shared" si="39"/>
        <v>0</v>
      </c>
      <c r="AP114" s="15">
        <f t="shared" si="51"/>
        <v>0.99999999999999989</v>
      </c>
      <c r="AQ114" s="2" t="str">
        <f t="shared" si="52"/>
        <v>koala</v>
      </c>
    </row>
    <row r="115" spans="2:43" x14ac:dyDescent="0.25">
      <c r="B115" s="8" t="s">
        <v>255</v>
      </c>
      <c r="C115" s="19">
        <v>2</v>
      </c>
      <c r="D115" s="19">
        <v>48</v>
      </c>
      <c r="E115" s="17" t="s">
        <v>160</v>
      </c>
      <c r="F115" s="9">
        <v>10</v>
      </c>
      <c r="G115" s="10" t="str">
        <f t="shared" si="40"/>
        <v>330-10</v>
      </c>
      <c r="H115" s="11"/>
      <c r="I115" s="10" t="str">
        <f t="shared" si="41"/>
        <v>330-30</v>
      </c>
      <c r="J115" s="11"/>
      <c r="K115" s="10" t="str">
        <f t="shared" si="42"/>
        <v>330-32</v>
      </c>
      <c r="L115" s="11"/>
      <c r="M115" s="10" t="str">
        <f t="shared" si="43"/>
        <v>330-50</v>
      </c>
      <c r="N115" s="11">
        <v>0.5</v>
      </c>
      <c r="O115" s="10" t="str">
        <f t="shared" si="44"/>
        <v>330-60</v>
      </c>
      <c r="P115" s="11"/>
      <c r="Q115" s="10" t="str">
        <f t="shared" si="45"/>
        <v>330-81</v>
      </c>
      <c r="R115" s="11"/>
      <c r="S115" s="10" t="str">
        <f t="shared" si="46"/>
        <v>330-82</v>
      </c>
      <c r="T115" s="11">
        <v>0.125</v>
      </c>
      <c r="U115" s="10" t="str">
        <f t="shared" si="47"/>
        <v>330-99</v>
      </c>
      <c r="V115" s="11"/>
      <c r="W115" s="10"/>
      <c r="X115" s="19"/>
      <c r="Y115" s="10"/>
      <c r="Z115" s="19"/>
      <c r="AA115" s="10"/>
      <c r="AB115" s="19"/>
      <c r="AC115" s="20">
        <f t="shared" si="53"/>
        <v>10.625</v>
      </c>
      <c r="AD115" s="13">
        <f t="shared" si="28"/>
        <v>0.94117647058823528</v>
      </c>
      <c r="AE115" s="14">
        <f t="shared" si="29"/>
        <v>0</v>
      </c>
      <c r="AF115" s="14">
        <f t="shared" si="30"/>
        <v>0</v>
      </c>
      <c r="AG115" s="14">
        <f t="shared" si="31"/>
        <v>0</v>
      </c>
      <c r="AH115" s="14">
        <f t="shared" si="32"/>
        <v>4.7058823529411764E-2</v>
      </c>
      <c r="AI115" s="14">
        <f t="shared" si="33"/>
        <v>0</v>
      </c>
      <c r="AJ115" s="14">
        <f t="shared" si="34"/>
        <v>0</v>
      </c>
      <c r="AK115" s="14">
        <f t="shared" si="35"/>
        <v>1.1764705882352941E-2</v>
      </c>
      <c r="AL115" s="14">
        <f t="shared" si="36"/>
        <v>0</v>
      </c>
      <c r="AM115" s="14">
        <f t="shared" si="37"/>
        <v>0</v>
      </c>
      <c r="AN115" s="14">
        <f t="shared" si="38"/>
        <v>0</v>
      </c>
      <c r="AO115" s="14">
        <f t="shared" si="39"/>
        <v>0</v>
      </c>
      <c r="AP115" s="15">
        <f t="shared" si="51"/>
        <v>1</v>
      </c>
      <c r="AQ115" s="2" t="str">
        <f t="shared" si="52"/>
        <v>baltic grey</v>
      </c>
    </row>
    <row r="116" spans="2:43" x14ac:dyDescent="0.25">
      <c r="B116" s="8" t="s">
        <v>256</v>
      </c>
      <c r="C116" s="19">
        <v>2</v>
      </c>
      <c r="D116" s="19">
        <v>49</v>
      </c>
      <c r="E116" s="17" t="s">
        <v>161</v>
      </c>
      <c r="F116" s="9">
        <v>10</v>
      </c>
      <c r="G116" s="10" t="str">
        <f t="shared" si="40"/>
        <v>330-10</v>
      </c>
      <c r="H116" s="11"/>
      <c r="I116" s="10" t="str">
        <f t="shared" si="41"/>
        <v>330-30</v>
      </c>
      <c r="J116" s="11"/>
      <c r="K116" s="10" t="str">
        <f t="shared" si="42"/>
        <v>330-32</v>
      </c>
      <c r="L116" s="11"/>
      <c r="M116" s="10" t="str">
        <f t="shared" si="43"/>
        <v>330-50</v>
      </c>
      <c r="N116" s="11">
        <v>1</v>
      </c>
      <c r="O116" s="10" t="str">
        <f t="shared" si="44"/>
        <v>330-60</v>
      </c>
      <c r="P116" s="11"/>
      <c r="Q116" s="10" t="str">
        <f t="shared" si="45"/>
        <v>330-81</v>
      </c>
      <c r="R116" s="11"/>
      <c r="S116" s="10" t="str">
        <f t="shared" si="46"/>
        <v>330-82</v>
      </c>
      <c r="T116" s="11">
        <v>0.5</v>
      </c>
      <c r="U116" s="10" t="str">
        <f t="shared" si="47"/>
        <v>330-99</v>
      </c>
      <c r="V116" s="11"/>
      <c r="W116" s="10"/>
      <c r="X116" s="19"/>
      <c r="Y116" s="10"/>
      <c r="Z116" s="19"/>
      <c r="AA116" s="10"/>
      <c r="AB116" s="19"/>
      <c r="AC116" s="20">
        <f t="shared" si="53"/>
        <v>11.5</v>
      </c>
      <c r="AD116" s="13">
        <f t="shared" si="28"/>
        <v>0.86956521739130432</v>
      </c>
      <c r="AE116" s="14">
        <f t="shared" si="29"/>
        <v>0</v>
      </c>
      <c r="AF116" s="14">
        <f t="shared" si="30"/>
        <v>0</v>
      </c>
      <c r="AG116" s="14">
        <f t="shared" si="31"/>
        <v>0</v>
      </c>
      <c r="AH116" s="14">
        <f t="shared" si="32"/>
        <v>8.6956521739130432E-2</v>
      </c>
      <c r="AI116" s="14">
        <f t="shared" si="33"/>
        <v>0</v>
      </c>
      <c r="AJ116" s="14">
        <f t="shared" si="34"/>
        <v>0</v>
      </c>
      <c r="AK116" s="14">
        <f t="shared" si="35"/>
        <v>4.3478260869565216E-2</v>
      </c>
      <c r="AL116" s="14">
        <f t="shared" si="36"/>
        <v>0</v>
      </c>
      <c r="AM116" s="14">
        <f t="shared" si="37"/>
        <v>0</v>
      </c>
      <c r="AN116" s="14">
        <f t="shared" si="38"/>
        <v>0</v>
      </c>
      <c r="AO116" s="14">
        <f t="shared" si="39"/>
        <v>0</v>
      </c>
      <c r="AP116" s="15">
        <f t="shared" si="51"/>
        <v>1</v>
      </c>
      <c r="AQ116" s="2" t="str">
        <f t="shared" si="52"/>
        <v>ash</v>
      </c>
    </row>
    <row r="117" spans="2:43" x14ac:dyDescent="0.25">
      <c r="B117" s="8" t="s">
        <v>257</v>
      </c>
      <c r="C117" s="19">
        <v>2</v>
      </c>
      <c r="D117" s="19">
        <v>50</v>
      </c>
      <c r="E117" s="17" t="s">
        <v>162</v>
      </c>
      <c r="F117" s="9">
        <v>10</v>
      </c>
      <c r="G117" s="10" t="str">
        <f t="shared" si="40"/>
        <v>330-10</v>
      </c>
      <c r="H117" s="11"/>
      <c r="I117" s="10" t="str">
        <f t="shared" si="41"/>
        <v>330-30</v>
      </c>
      <c r="J117" s="11"/>
      <c r="K117" s="10" t="str">
        <f t="shared" si="42"/>
        <v>330-32</v>
      </c>
      <c r="L117" s="11"/>
      <c r="M117" s="10" t="str">
        <f t="shared" si="43"/>
        <v>330-50</v>
      </c>
      <c r="N117" s="11">
        <v>2.5</v>
      </c>
      <c r="O117" s="10" t="str">
        <f t="shared" si="44"/>
        <v>330-60</v>
      </c>
      <c r="P117" s="11"/>
      <c r="Q117" s="10" t="str">
        <f t="shared" si="45"/>
        <v>330-81</v>
      </c>
      <c r="R117" s="11"/>
      <c r="S117" s="10" t="str">
        <f t="shared" si="46"/>
        <v>330-82</v>
      </c>
      <c r="T117" s="11">
        <v>2.5</v>
      </c>
      <c r="U117" s="10" t="str">
        <f t="shared" si="47"/>
        <v>330-99</v>
      </c>
      <c r="V117" s="11"/>
      <c r="W117" s="10"/>
      <c r="X117" s="19"/>
      <c r="Y117" s="10"/>
      <c r="Z117" s="19"/>
      <c r="AA117" s="10"/>
      <c r="AB117" s="19"/>
      <c r="AC117" s="20">
        <f t="shared" si="53"/>
        <v>15</v>
      </c>
      <c r="AD117" s="13">
        <f t="shared" si="28"/>
        <v>0.66666666666666663</v>
      </c>
      <c r="AE117" s="14">
        <f t="shared" si="29"/>
        <v>0</v>
      </c>
      <c r="AF117" s="14">
        <f t="shared" si="30"/>
        <v>0</v>
      </c>
      <c r="AG117" s="14">
        <f t="shared" si="31"/>
        <v>0</v>
      </c>
      <c r="AH117" s="14">
        <f t="shared" si="32"/>
        <v>0.16666666666666666</v>
      </c>
      <c r="AI117" s="14">
        <f t="shared" si="33"/>
        <v>0</v>
      </c>
      <c r="AJ117" s="14">
        <f t="shared" si="34"/>
        <v>0</v>
      </c>
      <c r="AK117" s="14">
        <f t="shared" si="35"/>
        <v>0.16666666666666666</v>
      </c>
      <c r="AL117" s="14">
        <f t="shared" si="36"/>
        <v>0</v>
      </c>
      <c r="AM117" s="14">
        <f t="shared" si="37"/>
        <v>0</v>
      </c>
      <c r="AN117" s="14">
        <f t="shared" si="38"/>
        <v>0</v>
      </c>
      <c r="AO117" s="14">
        <f t="shared" si="39"/>
        <v>0</v>
      </c>
      <c r="AP117" s="15">
        <f t="shared" si="51"/>
        <v>0.99999999999999989</v>
      </c>
      <c r="AQ117" s="2" t="str">
        <f t="shared" si="52"/>
        <v>bark</v>
      </c>
    </row>
    <row r="118" spans="2:43" x14ac:dyDescent="0.25">
      <c r="B118" s="8" t="s">
        <v>258</v>
      </c>
      <c r="C118" s="19">
        <v>2</v>
      </c>
      <c r="D118" s="19">
        <v>51</v>
      </c>
      <c r="E118" s="17" t="s">
        <v>163</v>
      </c>
      <c r="F118" s="9">
        <v>5</v>
      </c>
      <c r="G118" s="10" t="str">
        <f t="shared" si="40"/>
        <v>330-10</v>
      </c>
      <c r="H118" s="11"/>
      <c r="I118" s="10" t="str">
        <f t="shared" si="41"/>
        <v>330-30</v>
      </c>
      <c r="J118" s="11"/>
      <c r="K118" s="10" t="str">
        <f t="shared" si="42"/>
        <v>330-32</v>
      </c>
      <c r="L118" s="11"/>
      <c r="M118" s="10" t="str">
        <f t="shared" si="43"/>
        <v>330-50</v>
      </c>
      <c r="N118" s="11">
        <v>0.5</v>
      </c>
      <c r="O118" s="10" t="str">
        <f t="shared" si="44"/>
        <v>330-60</v>
      </c>
      <c r="P118" s="11"/>
      <c r="Q118" s="10" t="str">
        <f t="shared" si="45"/>
        <v>330-81</v>
      </c>
      <c r="R118" s="11"/>
      <c r="S118" s="10" t="str">
        <f t="shared" si="46"/>
        <v>330-82</v>
      </c>
      <c r="T118" s="11"/>
      <c r="U118" s="10" t="str">
        <f t="shared" si="47"/>
        <v>330-99</v>
      </c>
      <c r="V118" s="11">
        <v>0.125</v>
      </c>
      <c r="W118" s="10"/>
      <c r="X118" s="19"/>
      <c r="Y118" s="10"/>
      <c r="Z118" s="19"/>
      <c r="AA118" s="10"/>
      <c r="AB118" s="19"/>
      <c r="AC118" s="20">
        <f t="shared" si="53"/>
        <v>5.625</v>
      </c>
      <c r="AD118" s="13">
        <f t="shared" si="28"/>
        <v>0.88888888888888884</v>
      </c>
      <c r="AE118" s="14">
        <f t="shared" si="29"/>
        <v>0</v>
      </c>
      <c r="AF118" s="14">
        <f t="shared" si="30"/>
        <v>0</v>
      </c>
      <c r="AG118" s="14">
        <f t="shared" si="31"/>
        <v>0</v>
      </c>
      <c r="AH118" s="14">
        <f t="shared" si="32"/>
        <v>8.8888888888888892E-2</v>
      </c>
      <c r="AI118" s="14">
        <f t="shared" si="33"/>
        <v>0</v>
      </c>
      <c r="AJ118" s="14">
        <f t="shared" si="34"/>
        <v>0</v>
      </c>
      <c r="AK118" s="14">
        <f t="shared" si="35"/>
        <v>0</v>
      </c>
      <c r="AL118" s="14">
        <f t="shared" si="36"/>
        <v>2.2222222222222223E-2</v>
      </c>
      <c r="AM118" s="14">
        <f t="shared" si="37"/>
        <v>0</v>
      </c>
      <c r="AN118" s="14">
        <f t="shared" si="38"/>
        <v>0</v>
      </c>
      <c r="AO118" s="14">
        <f t="shared" si="39"/>
        <v>0</v>
      </c>
      <c r="AP118" s="15">
        <f t="shared" si="51"/>
        <v>1</v>
      </c>
      <c r="AQ118" s="2" t="str">
        <f t="shared" si="52"/>
        <v>aluminium</v>
      </c>
    </row>
    <row r="119" spans="2:43" x14ac:dyDescent="0.25">
      <c r="B119" s="8" t="s">
        <v>259</v>
      </c>
      <c r="C119" s="19">
        <v>2</v>
      </c>
      <c r="D119" s="19">
        <v>52</v>
      </c>
      <c r="E119" s="17" t="s">
        <v>164</v>
      </c>
      <c r="F119" s="9">
        <v>5</v>
      </c>
      <c r="G119" s="10" t="str">
        <f t="shared" si="40"/>
        <v>330-10</v>
      </c>
      <c r="H119" s="11"/>
      <c r="I119" s="10" t="str">
        <f t="shared" si="41"/>
        <v>330-30</v>
      </c>
      <c r="J119" s="11"/>
      <c r="K119" s="10" t="str">
        <f t="shared" si="42"/>
        <v>330-32</v>
      </c>
      <c r="L119" s="11"/>
      <c r="M119" s="10" t="str">
        <f t="shared" si="43"/>
        <v>330-50</v>
      </c>
      <c r="N119" s="11">
        <v>1</v>
      </c>
      <c r="O119" s="10" t="str">
        <f t="shared" si="44"/>
        <v>330-60</v>
      </c>
      <c r="P119" s="11"/>
      <c r="Q119" s="10" t="str">
        <f t="shared" si="45"/>
        <v>330-81</v>
      </c>
      <c r="R119" s="11"/>
      <c r="S119" s="10" t="str">
        <f t="shared" si="46"/>
        <v>330-82</v>
      </c>
      <c r="T119" s="11">
        <v>0.25</v>
      </c>
      <c r="U119" s="10" t="str">
        <f t="shared" si="47"/>
        <v>330-99</v>
      </c>
      <c r="V119" s="11"/>
      <c r="W119" s="10"/>
      <c r="X119" s="19"/>
      <c r="Y119" s="10"/>
      <c r="Z119" s="19"/>
      <c r="AA119" s="10"/>
      <c r="AB119" s="19"/>
      <c r="AC119" s="20">
        <f t="shared" si="53"/>
        <v>6.25</v>
      </c>
      <c r="AD119" s="13">
        <f t="shared" si="28"/>
        <v>0.8</v>
      </c>
      <c r="AE119" s="14">
        <f t="shared" si="29"/>
        <v>0</v>
      </c>
      <c r="AF119" s="14">
        <f t="shared" si="30"/>
        <v>0</v>
      </c>
      <c r="AG119" s="14">
        <f t="shared" si="31"/>
        <v>0</v>
      </c>
      <c r="AH119" s="14">
        <f t="shared" si="32"/>
        <v>0.16</v>
      </c>
      <c r="AI119" s="14">
        <f t="shared" si="33"/>
        <v>0</v>
      </c>
      <c r="AJ119" s="14">
        <f t="shared" si="34"/>
        <v>0</v>
      </c>
      <c r="AK119" s="14">
        <f t="shared" si="35"/>
        <v>0.04</v>
      </c>
      <c r="AL119" s="14">
        <f t="shared" si="36"/>
        <v>0</v>
      </c>
      <c r="AM119" s="14">
        <f t="shared" si="37"/>
        <v>0</v>
      </c>
      <c r="AN119" s="14">
        <f t="shared" si="38"/>
        <v>0</v>
      </c>
      <c r="AO119" s="14">
        <f t="shared" si="39"/>
        <v>0</v>
      </c>
      <c r="AP119" s="15">
        <f t="shared" si="51"/>
        <v>1</v>
      </c>
      <c r="AQ119" s="2" t="str">
        <f t="shared" si="52"/>
        <v>argento</v>
      </c>
    </row>
    <row r="120" spans="2:43" x14ac:dyDescent="0.25">
      <c r="B120" s="8" t="s">
        <v>260</v>
      </c>
      <c r="C120" s="19">
        <v>2</v>
      </c>
      <c r="D120" s="19">
        <v>53</v>
      </c>
      <c r="E120" s="17" t="s">
        <v>165</v>
      </c>
      <c r="F120" s="9">
        <v>5</v>
      </c>
      <c r="G120" s="10" t="str">
        <f t="shared" si="40"/>
        <v>330-10</v>
      </c>
      <c r="H120" s="11"/>
      <c r="I120" s="10" t="str">
        <f t="shared" si="41"/>
        <v>330-30</v>
      </c>
      <c r="J120" s="11"/>
      <c r="K120" s="10" t="str">
        <f t="shared" si="42"/>
        <v>330-32</v>
      </c>
      <c r="L120" s="11"/>
      <c r="M120" s="10" t="str">
        <f t="shared" si="43"/>
        <v>330-50</v>
      </c>
      <c r="N120" s="11">
        <v>2.5</v>
      </c>
      <c r="O120" s="10" t="str">
        <f t="shared" si="44"/>
        <v>330-60</v>
      </c>
      <c r="P120" s="11"/>
      <c r="Q120" s="10" t="str">
        <f t="shared" si="45"/>
        <v>330-81</v>
      </c>
      <c r="R120" s="11">
        <v>0.5</v>
      </c>
      <c r="S120" s="10" t="str">
        <f t="shared" si="46"/>
        <v>330-82</v>
      </c>
      <c r="T120" s="11"/>
      <c r="U120" s="10" t="str">
        <f t="shared" si="47"/>
        <v>330-99</v>
      </c>
      <c r="V120" s="11"/>
      <c r="W120" s="10"/>
      <c r="X120" s="19"/>
      <c r="Y120" s="10"/>
      <c r="Z120" s="19"/>
      <c r="AA120" s="10"/>
      <c r="AB120" s="19"/>
      <c r="AC120" s="20">
        <f t="shared" si="53"/>
        <v>8</v>
      </c>
      <c r="AD120" s="13">
        <f t="shared" si="28"/>
        <v>0.625</v>
      </c>
      <c r="AE120" s="14">
        <f t="shared" si="29"/>
        <v>0</v>
      </c>
      <c r="AF120" s="14">
        <f t="shared" si="30"/>
        <v>0</v>
      </c>
      <c r="AG120" s="14">
        <f t="shared" si="31"/>
        <v>0</v>
      </c>
      <c r="AH120" s="14">
        <f t="shared" si="32"/>
        <v>0.3125</v>
      </c>
      <c r="AI120" s="14">
        <f t="shared" si="33"/>
        <v>0</v>
      </c>
      <c r="AJ120" s="14">
        <f t="shared" si="34"/>
        <v>6.25E-2</v>
      </c>
      <c r="AK120" s="14">
        <f t="shared" si="35"/>
        <v>0</v>
      </c>
      <c r="AL120" s="14">
        <f t="shared" si="36"/>
        <v>0</v>
      </c>
      <c r="AM120" s="14">
        <f t="shared" si="37"/>
        <v>0</v>
      </c>
      <c r="AN120" s="14">
        <f t="shared" si="38"/>
        <v>0</v>
      </c>
      <c r="AO120" s="14">
        <f t="shared" si="39"/>
        <v>0</v>
      </c>
      <c r="AP120" s="15">
        <f t="shared" si="51"/>
        <v>1</v>
      </c>
      <c r="AQ120" s="2" t="str">
        <f t="shared" si="52"/>
        <v>smoke blue</v>
      </c>
    </row>
    <row r="121" spans="2:43" x14ac:dyDescent="0.25">
      <c r="B121" s="8" t="s">
        <v>261</v>
      </c>
      <c r="C121" s="19">
        <v>2</v>
      </c>
      <c r="D121" s="19">
        <v>54</v>
      </c>
      <c r="E121" s="17" t="s">
        <v>166</v>
      </c>
      <c r="F121" s="9">
        <v>10</v>
      </c>
      <c r="G121" s="10" t="str">
        <f t="shared" si="40"/>
        <v>330-10</v>
      </c>
      <c r="H121" s="11"/>
      <c r="I121" s="10" t="str">
        <f t="shared" si="41"/>
        <v>330-30</v>
      </c>
      <c r="J121" s="11">
        <v>0.125</v>
      </c>
      <c r="K121" s="10" t="str">
        <f t="shared" si="42"/>
        <v>330-32</v>
      </c>
      <c r="L121" s="11"/>
      <c r="M121" s="10" t="str">
        <f t="shared" si="43"/>
        <v>330-50</v>
      </c>
      <c r="N121" s="11">
        <v>1</v>
      </c>
      <c r="O121" s="10" t="str">
        <f t="shared" si="44"/>
        <v>330-60</v>
      </c>
      <c r="P121" s="11"/>
      <c r="Q121" s="10" t="str">
        <f t="shared" si="45"/>
        <v>330-81</v>
      </c>
      <c r="R121" s="11"/>
      <c r="S121" s="10" t="str">
        <f t="shared" si="46"/>
        <v>330-82</v>
      </c>
      <c r="T121" s="11"/>
      <c r="U121" s="10" t="str">
        <f t="shared" si="47"/>
        <v>330-99</v>
      </c>
      <c r="V121" s="11"/>
      <c r="W121" s="10"/>
      <c r="X121" s="19"/>
      <c r="Y121" s="10"/>
      <c r="Z121" s="19"/>
      <c r="AA121" s="10"/>
      <c r="AB121" s="19"/>
      <c r="AC121" s="20">
        <f t="shared" si="53"/>
        <v>11.125</v>
      </c>
      <c r="AD121" s="13">
        <f t="shared" si="28"/>
        <v>0.898876404494382</v>
      </c>
      <c r="AE121" s="14">
        <f t="shared" si="29"/>
        <v>0</v>
      </c>
      <c r="AF121" s="14">
        <f t="shared" si="30"/>
        <v>1.1235955056179775E-2</v>
      </c>
      <c r="AG121" s="14">
        <f t="shared" si="31"/>
        <v>0</v>
      </c>
      <c r="AH121" s="14">
        <f t="shared" si="32"/>
        <v>8.98876404494382E-2</v>
      </c>
      <c r="AI121" s="14">
        <f t="shared" si="33"/>
        <v>0</v>
      </c>
      <c r="AJ121" s="14">
        <f t="shared" si="34"/>
        <v>0</v>
      </c>
      <c r="AK121" s="14">
        <f t="shared" si="35"/>
        <v>0</v>
      </c>
      <c r="AL121" s="14">
        <f t="shared" si="36"/>
        <v>0</v>
      </c>
      <c r="AM121" s="14">
        <f t="shared" si="37"/>
        <v>0</v>
      </c>
      <c r="AN121" s="14">
        <f t="shared" si="38"/>
        <v>0</v>
      </c>
      <c r="AO121" s="14">
        <f t="shared" si="39"/>
        <v>0</v>
      </c>
      <c r="AP121" s="15">
        <f t="shared" si="51"/>
        <v>1</v>
      </c>
      <c r="AQ121" s="2" t="str">
        <f t="shared" si="52"/>
        <v>cosmic</v>
      </c>
    </row>
    <row r="122" spans="2:43" x14ac:dyDescent="0.25">
      <c r="B122" s="8" t="s">
        <v>262</v>
      </c>
      <c r="C122" s="19">
        <v>2</v>
      </c>
      <c r="D122" s="19">
        <v>55</v>
      </c>
      <c r="E122" s="17" t="s">
        <v>167</v>
      </c>
      <c r="F122" s="9">
        <v>5</v>
      </c>
      <c r="G122" s="10" t="str">
        <f t="shared" si="40"/>
        <v>330-10</v>
      </c>
      <c r="H122" s="11"/>
      <c r="I122" s="10" t="str">
        <f t="shared" si="41"/>
        <v>330-30</v>
      </c>
      <c r="J122" s="11">
        <v>0.125</v>
      </c>
      <c r="K122" s="10" t="str">
        <f t="shared" si="42"/>
        <v>330-32</v>
      </c>
      <c r="L122" s="11"/>
      <c r="M122" s="10" t="str">
        <f t="shared" si="43"/>
        <v>330-50</v>
      </c>
      <c r="N122" s="11">
        <v>0.5</v>
      </c>
      <c r="O122" s="10" t="str">
        <f t="shared" si="44"/>
        <v>330-60</v>
      </c>
      <c r="P122" s="11"/>
      <c r="Q122" s="10" t="str">
        <f t="shared" si="45"/>
        <v>330-81</v>
      </c>
      <c r="R122" s="11"/>
      <c r="S122" s="10" t="str">
        <f t="shared" si="46"/>
        <v>330-82</v>
      </c>
      <c r="T122" s="11"/>
      <c r="U122" s="10" t="str">
        <f t="shared" si="47"/>
        <v>330-99</v>
      </c>
      <c r="V122" s="11"/>
      <c r="W122" s="10"/>
      <c r="X122" s="19"/>
      <c r="Y122" s="10"/>
      <c r="Z122" s="19"/>
      <c r="AA122" s="10"/>
      <c r="AB122" s="19"/>
      <c r="AC122" s="20">
        <f t="shared" si="53"/>
        <v>5.625</v>
      </c>
      <c r="AD122" s="13">
        <f t="shared" si="28"/>
        <v>0.88888888888888884</v>
      </c>
      <c r="AE122" s="14">
        <f t="shared" si="29"/>
        <v>0</v>
      </c>
      <c r="AF122" s="14">
        <f t="shared" si="30"/>
        <v>2.2222222222222223E-2</v>
      </c>
      <c r="AG122" s="14">
        <f t="shared" si="31"/>
        <v>0</v>
      </c>
      <c r="AH122" s="14">
        <f t="shared" si="32"/>
        <v>8.8888888888888892E-2</v>
      </c>
      <c r="AI122" s="14">
        <f t="shared" si="33"/>
        <v>0</v>
      </c>
      <c r="AJ122" s="14">
        <f t="shared" si="34"/>
        <v>0</v>
      </c>
      <c r="AK122" s="14">
        <f t="shared" si="35"/>
        <v>0</v>
      </c>
      <c r="AL122" s="14">
        <f t="shared" si="36"/>
        <v>0</v>
      </c>
      <c r="AM122" s="14">
        <f t="shared" si="37"/>
        <v>0</v>
      </c>
      <c r="AN122" s="14">
        <f t="shared" si="38"/>
        <v>0</v>
      </c>
      <c r="AO122" s="14">
        <f t="shared" si="39"/>
        <v>0</v>
      </c>
      <c r="AP122" s="15">
        <f t="shared" si="51"/>
        <v>1</v>
      </c>
      <c r="AQ122" s="2" t="str">
        <f t="shared" si="52"/>
        <v>hyazinth</v>
      </c>
    </row>
    <row r="123" spans="2:43" x14ac:dyDescent="0.25">
      <c r="B123" s="8" t="s">
        <v>263</v>
      </c>
      <c r="C123" s="19">
        <v>2</v>
      </c>
      <c r="D123" s="19">
        <v>56</v>
      </c>
      <c r="E123" s="17" t="s">
        <v>168</v>
      </c>
      <c r="F123" s="9">
        <v>10</v>
      </c>
      <c r="G123" s="10" t="str">
        <f t="shared" si="40"/>
        <v>330-10</v>
      </c>
      <c r="H123" s="11"/>
      <c r="I123" s="10" t="str">
        <f t="shared" si="41"/>
        <v>330-30</v>
      </c>
      <c r="J123" s="11">
        <v>0.125</v>
      </c>
      <c r="K123" s="10" t="str">
        <f t="shared" si="42"/>
        <v>330-32</v>
      </c>
      <c r="L123" s="11"/>
      <c r="M123" s="10" t="str">
        <f t="shared" si="43"/>
        <v>330-50</v>
      </c>
      <c r="N123" s="11">
        <v>0.5</v>
      </c>
      <c r="O123" s="10" t="str">
        <f t="shared" si="44"/>
        <v>330-60</v>
      </c>
      <c r="P123" s="11"/>
      <c r="Q123" s="10" t="str">
        <f t="shared" si="45"/>
        <v>330-81</v>
      </c>
      <c r="R123" s="11"/>
      <c r="S123" s="10" t="str">
        <f t="shared" si="46"/>
        <v>330-82</v>
      </c>
      <c r="T123" s="11"/>
      <c r="U123" s="10" t="str">
        <f t="shared" si="47"/>
        <v>330-99</v>
      </c>
      <c r="V123" s="11"/>
      <c r="W123" s="10"/>
      <c r="X123" s="19"/>
      <c r="Y123" s="10"/>
      <c r="Z123" s="19"/>
      <c r="AA123" s="10"/>
      <c r="AB123" s="19"/>
      <c r="AC123" s="20">
        <f t="shared" si="53"/>
        <v>10.625</v>
      </c>
      <c r="AD123" s="13">
        <f t="shared" si="28"/>
        <v>0.94117647058823528</v>
      </c>
      <c r="AE123" s="14">
        <f t="shared" si="29"/>
        <v>0</v>
      </c>
      <c r="AF123" s="14">
        <f t="shared" si="30"/>
        <v>1.1764705882352941E-2</v>
      </c>
      <c r="AG123" s="14">
        <f t="shared" si="31"/>
        <v>0</v>
      </c>
      <c r="AH123" s="14">
        <f t="shared" si="32"/>
        <v>4.7058823529411764E-2</v>
      </c>
      <c r="AI123" s="14">
        <f t="shared" si="33"/>
        <v>0</v>
      </c>
      <c r="AJ123" s="14">
        <f t="shared" si="34"/>
        <v>0</v>
      </c>
      <c r="AK123" s="14">
        <f t="shared" si="35"/>
        <v>0</v>
      </c>
      <c r="AL123" s="14">
        <f t="shared" si="36"/>
        <v>0</v>
      </c>
      <c r="AM123" s="14">
        <f t="shared" si="37"/>
        <v>0</v>
      </c>
      <c r="AN123" s="14">
        <f t="shared" si="38"/>
        <v>0</v>
      </c>
      <c r="AO123" s="14">
        <f t="shared" si="39"/>
        <v>0</v>
      </c>
      <c r="AP123" s="15">
        <f t="shared" si="51"/>
        <v>1</v>
      </c>
      <c r="AQ123" s="2" t="str">
        <f t="shared" si="52"/>
        <v>french powder</v>
      </c>
    </row>
    <row r="124" spans="2:43" x14ac:dyDescent="0.25">
      <c r="B124" s="8" t="s">
        <v>264</v>
      </c>
      <c r="C124" s="19">
        <v>2</v>
      </c>
      <c r="D124" s="19">
        <v>57</v>
      </c>
      <c r="E124" s="17" t="s">
        <v>169</v>
      </c>
      <c r="F124" s="9">
        <v>5</v>
      </c>
      <c r="G124" s="10" t="str">
        <f t="shared" si="40"/>
        <v>330-10</v>
      </c>
      <c r="H124" s="11"/>
      <c r="I124" s="10" t="str">
        <f t="shared" si="41"/>
        <v>330-30</v>
      </c>
      <c r="J124" s="11">
        <v>0.25</v>
      </c>
      <c r="K124" s="10" t="str">
        <f t="shared" si="42"/>
        <v>330-32</v>
      </c>
      <c r="L124" s="11"/>
      <c r="M124" s="10" t="str">
        <f t="shared" si="43"/>
        <v>330-50</v>
      </c>
      <c r="N124" s="11">
        <v>1</v>
      </c>
      <c r="O124" s="10" t="str">
        <f t="shared" si="44"/>
        <v>330-60</v>
      </c>
      <c r="P124" s="11"/>
      <c r="Q124" s="10" t="str">
        <f t="shared" si="45"/>
        <v>330-81</v>
      </c>
      <c r="R124" s="11"/>
      <c r="S124" s="10" t="str">
        <f t="shared" si="46"/>
        <v>330-82</v>
      </c>
      <c r="T124" s="11"/>
      <c r="U124" s="10" t="str">
        <f t="shared" si="47"/>
        <v>330-99</v>
      </c>
      <c r="V124" s="11"/>
      <c r="W124" s="10"/>
      <c r="X124" s="19"/>
      <c r="Y124" s="10"/>
      <c r="Z124" s="19"/>
      <c r="AA124" s="10"/>
      <c r="AB124" s="19"/>
      <c r="AC124" s="20">
        <f t="shared" si="53"/>
        <v>6.25</v>
      </c>
      <c r="AD124" s="13">
        <f t="shared" si="28"/>
        <v>0.8</v>
      </c>
      <c r="AE124" s="14">
        <f t="shared" si="29"/>
        <v>0</v>
      </c>
      <c r="AF124" s="14">
        <f t="shared" si="30"/>
        <v>0.04</v>
      </c>
      <c r="AG124" s="14">
        <f t="shared" si="31"/>
        <v>0</v>
      </c>
      <c r="AH124" s="14">
        <f t="shared" si="32"/>
        <v>0.16</v>
      </c>
      <c r="AI124" s="14">
        <f t="shared" si="33"/>
        <v>0</v>
      </c>
      <c r="AJ124" s="14">
        <f t="shared" si="34"/>
        <v>0</v>
      </c>
      <c r="AK124" s="14">
        <f t="shared" si="35"/>
        <v>0</v>
      </c>
      <c r="AL124" s="14">
        <f t="shared" si="36"/>
        <v>0</v>
      </c>
      <c r="AM124" s="14">
        <f t="shared" si="37"/>
        <v>0</v>
      </c>
      <c r="AN124" s="14">
        <f t="shared" si="38"/>
        <v>0</v>
      </c>
      <c r="AO124" s="14">
        <f t="shared" si="39"/>
        <v>0</v>
      </c>
      <c r="AP124" s="15">
        <f t="shared" si="51"/>
        <v>1</v>
      </c>
      <c r="AQ124" s="2" t="str">
        <f t="shared" si="52"/>
        <v>viola</v>
      </c>
    </row>
    <row r="125" spans="2:43" x14ac:dyDescent="0.25">
      <c r="B125" s="8" t="s">
        <v>265</v>
      </c>
      <c r="C125" s="19">
        <v>2</v>
      </c>
      <c r="D125" s="19">
        <v>58</v>
      </c>
      <c r="E125" s="17" t="s">
        <v>170</v>
      </c>
      <c r="F125" s="9">
        <v>10</v>
      </c>
      <c r="G125" s="10" t="str">
        <f t="shared" si="40"/>
        <v>330-10</v>
      </c>
      <c r="H125" s="11"/>
      <c r="I125" s="10" t="str">
        <f t="shared" si="41"/>
        <v>330-30</v>
      </c>
      <c r="J125" s="11">
        <v>0.5</v>
      </c>
      <c r="K125" s="10" t="str">
        <f t="shared" si="42"/>
        <v>330-32</v>
      </c>
      <c r="L125" s="11"/>
      <c r="M125" s="10" t="str">
        <f t="shared" si="43"/>
        <v>330-50</v>
      </c>
      <c r="N125" s="11">
        <v>2.5</v>
      </c>
      <c r="O125" s="10" t="str">
        <f t="shared" si="44"/>
        <v>330-60</v>
      </c>
      <c r="P125" s="11"/>
      <c r="Q125" s="10" t="str">
        <f t="shared" si="45"/>
        <v>330-81</v>
      </c>
      <c r="R125" s="11"/>
      <c r="S125" s="10" t="str">
        <f t="shared" si="46"/>
        <v>330-82</v>
      </c>
      <c r="T125" s="11"/>
      <c r="U125" s="10" t="str">
        <f t="shared" si="47"/>
        <v>330-99</v>
      </c>
      <c r="V125" s="11"/>
      <c r="W125" s="10"/>
      <c r="X125" s="19"/>
      <c r="Y125" s="10"/>
      <c r="Z125" s="19"/>
      <c r="AA125" s="10"/>
      <c r="AB125" s="19"/>
      <c r="AC125" s="20">
        <f t="shared" si="53"/>
        <v>13</v>
      </c>
      <c r="AD125" s="13">
        <f t="shared" si="28"/>
        <v>0.76923076923076927</v>
      </c>
      <c r="AE125" s="14">
        <f t="shared" si="29"/>
        <v>0</v>
      </c>
      <c r="AF125" s="14">
        <f t="shared" si="30"/>
        <v>3.8461538461538464E-2</v>
      </c>
      <c r="AG125" s="14">
        <f t="shared" si="31"/>
        <v>0</v>
      </c>
      <c r="AH125" s="14">
        <f t="shared" si="32"/>
        <v>0.19230769230769232</v>
      </c>
      <c r="AI125" s="14">
        <f t="shared" si="33"/>
        <v>0</v>
      </c>
      <c r="AJ125" s="14">
        <f t="shared" si="34"/>
        <v>0</v>
      </c>
      <c r="AK125" s="14">
        <f t="shared" si="35"/>
        <v>0</v>
      </c>
      <c r="AL125" s="14">
        <f t="shared" si="36"/>
        <v>0</v>
      </c>
      <c r="AM125" s="14">
        <f t="shared" si="37"/>
        <v>0</v>
      </c>
      <c r="AN125" s="14">
        <f t="shared" si="38"/>
        <v>0</v>
      </c>
      <c r="AO125" s="14">
        <f t="shared" si="39"/>
        <v>0</v>
      </c>
      <c r="AP125" s="15">
        <f t="shared" si="51"/>
        <v>1</v>
      </c>
      <c r="AQ125" s="2" t="str">
        <f t="shared" si="52"/>
        <v>french lilac</v>
      </c>
    </row>
    <row r="126" spans="2:43" x14ac:dyDescent="0.25">
      <c r="B126" s="8" t="s">
        <v>266</v>
      </c>
      <c r="C126" s="19">
        <v>2</v>
      </c>
      <c r="D126" s="19">
        <v>59</v>
      </c>
      <c r="E126" s="17" t="s">
        <v>171</v>
      </c>
      <c r="F126" s="9">
        <v>10</v>
      </c>
      <c r="G126" s="10" t="str">
        <f t="shared" si="40"/>
        <v>330-10</v>
      </c>
      <c r="H126" s="11"/>
      <c r="I126" s="10" t="str">
        <f t="shared" si="41"/>
        <v>330-30</v>
      </c>
      <c r="J126" s="11">
        <v>0.25</v>
      </c>
      <c r="K126" s="10" t="str">
        <f t="shared" si="42"/>
        <v>330-32</v>
      </c>
      <c r="L126" s="11"/>
      <c r="M126" s="10" t="str">
        <f t="shared" si="43"/>
        <v>330-50</v>
      </c>
      <c r="N126" s="11">
        <v>1</v>
      </c>
      <c r="O126" s="10" t="str">
        <f t="shared" si="44"/>
        <v>330-60</v>
      </c>
      <c r="P126" s="11"/>
      <c r="Q126" s="10" t="str">
        <f t="shared" si="45"/>
        <v>330-81</v>
      </c>
      <c r="R126" s="11"/>
      <c r="S126" s="10" t="str">
        <f t="shared" si="46"/>
        <v>330-82</v>
      </c>
      <c r="T126" s="11"/>
      <c r="U126" s="10" t="str">
        <f t="shared" si="47"/>
        <v>330-99</v>
      </c>
      <c r="V126" s="11"/>
      <c r="W126" s="10"/>
      <c r="X126" s="19"/>
      <c r="Y126" s="10"/>
      <c r="Z126" s="19"/>
      <c r="AA126" s="10"/>
      <c r="AB126" s="19"/>
      <c r="AC126" s="20">
        <f t="shared" si="53"/>
        <v>11.25</v>
      </c>
      <c r="AD126" s="13">
        <f t="shared" si="28"/>
        <v>0.88888888888888884</v>
      </c>
      <c r="AE126" s="14">
        <f t="shared" si="29"/>
        <v>0</v>
      </c>
      <c r="AF126" s="14">
        <f t="shared" si="30"/>
        <v>2.2222222222222223E-2</v>
      </c>
      <c r="AG126" s="14">
        <f t="shared" si="31"/>
        <v>0</v>
      </c>
      <c r="AH126" s="14">
        <f t="shared" si="32"/>
        <v>8.8888888888888892E-2</v>
      </c>
      <c r="AI126" s="14">
        <f t="shared" si="33"/>
        <v>0</v>
      </c>
      <c r="AJ126" s="14">
        <f t="shared" si="34"/>
        <v>0</v>
      </c>
      <c r="AK126" s="14">
        <f t="shared" si="35"/>
        <v>0</v>
      </c>
      <c r="AL126" s="14">
        <f t="shared" si="36"/>
        <v>0</v>
      </c>
      <c r="AM126" s="14">
        <f t="shared" si="37"/>
        <v>0</v>
      </c>
      <c r="AN126" s="14">
        <f t="shared" si="38"/>
        <v>0</v>
      </c>
      <c r="AO126" s="14">
        <f t="shared" si="39"/>
        <v>0</v>
      </c>
      <c r="AP126" s="15">
        <f t="shared" si="51"/>
        <v>1</v>
      </c>
      <c r="AQ126" s="2" t="str">
        <f t="shared" si="52"/>
        <v>orchid</v>
      </c>
    </row>
    <row r="127" spans="2:43" x14ac:dyDescent="0.25">
      <c r="B127" s="8" t="s">
        <v>267</v>
      </c>
      <c r="C127" s="19">
        <v>2</v>
      </c>
      <c r="D127" s="19">
        <v>60</v>
      </c>
      <c r="E127" s="17" t="s">
        <v>172</v>
      </c>
      <c r="F127" s="9">
        <v>10</v>
      </c>
      <c r="G127" s="10" t="str">
        <f t="shared" si="40"/>
        <v>330-10</v>
      </c>
      <c r="H127" s="11"/>
      <c r="I127" s="10" t="str">
        <f t="shared" si="41"/>
        <v>330-30</v>
      </c>
      <c r="J127" s="11">
        <v>2.5</v>
      </c>
      <c r="K127" s="10" t="str">
        <f t="shared" si="42"/>
        <v>330-32</v>
      </c>
      <c r="L127" s="11"/>
      <c r="M127" s="10" t="str">
        <f t="shared" si="43"/>
        <v>330-50</v>
      </c>
      <c r="N127" s="11"/>
      <c r="O127" s="10" t="str">
        <f t="shared" si="44"/>
        <v>330-60</v>
      </c>
      <c r="P127" s="11"/>
      <c r="Q127" s="10" t="str">
        <f t="shared" si="45"/>
        <v>330-81</v>
      </c>
      <c r="R127" s="11"/>
      <c r="S127" s="10" t="str">
        <f t="shared" si="46"/>
        <v>330-82</v>
      </c>
      <c r="T127" s="11">
        <v>2.5</v>
      </c>
      <c r="U127" s="10" t="str">
        <f t="shared" si="47"/>
        <v>330-99</v>
      </c>
      <c r="V127" s="11"/>
      <c r="W127" s="10"/>
      <c r="X127" s="19"/>
      <c r="Y127" s="10"/>
      <c r="Z127" s="19"/>
      <c r="AA127" s="10"/>
      <c r="AB127" s="19"/>
      <c r="AC127" s="20">
        <f t="shared" si="53"/>
        <v>15</v>
      </c>
      <c r="AD127" s="13">
        <f t="shared" si="28"/>
        <v>0.66666666666666663</v>
      </c>
      <c r="AE127" s="14">
        <f t="shared" si="29"/>
        <v>0</v>
      </c>
      <c r="AF127" s="14">
        <f t="shared" si="30"/>
        <v>0.16666666666666666</v>
      </c>
      <c r="AG127" s="14">
        <f t="shared" si="31"/>
        <v>0</v>
      </c>
      <c r="AH127" s="14">
        <f t="shared" si="32"/>
        <v>0</v>
      </c>
      <c r="AI127" s="14">
        <f t="shared" si="33"/>
        <v>0</v>
      </c>
      <c r="AJ127" s="14">
        <f t="shared" si="34"/>
        <v>0</v>
      </c>
      <c r="AK127" s="14">
        <f t="shared" si="35"/>
        <v>0.16666666666666666</v>
      </c>
      <c r="AL127" s="14">
        <f t="shared" si="36"/>
        <v>0</v>
      </c>
      <c r="AM127" s="14">
        <f t="shared" si="37"/>
        <v>0</v>
      </c>
      <c r="AN127" s="14">
        <f t="shared" si="38"/>
        <v>0</v>
      </c>
      <c r="AO127" s="14">
        <f t="shared" si="39"/>
        <v>0</v>
      </c>
      <c r="AP127" s="15">
        <f t="shared" si="51"/>
        <v>0.99999999999999989</v>
      </c>
      <c r="AQ127" s="2" t="str">
        <f t="shared" si="52"/>
        <v>marrone castagne</v>
      </c>
    </row>
    <row r="128" spans="2:43" x14ac:dyDescent="0.25">
      <c r="B128" s="8" t="s">
        <v>268</v>
      </c>
      <c r="C128" s="19">
        <v>2</v>
      </c>
      <c r="D128" s="19">
        <v>61</v>
      </c>
      <c r="E128" s="17" t="s">
        <v>173</v>
      </c>
      <c r="F128" s="9">
        <v>10</v>
      </c>
      <c r="G128" s="10" t="str">
        <f t="shared" si="40"/>
        <v>330-10</v>
      </c>
      <c r="H128" s="11"/>
      <c r="I128" s="10" t="str">
        <f t="shared" si="41"/>
        <v>330-30</v>
      </c>
      <c r="J128" s="11">
        <v>2.5</v>
      </c>
      <c r="K128" s="10" t="str">
        <f t="shared" si="42"/>
        <v>330-32</v>
      </c>
      <c r="L128" s="11"/>
      <c r="M128" s="10" t="str">
        <f t="shared" si="43"/>
        <v>330-50</v>
      </c>
      <c r="N128" s="11"/>
      <c r="O128" s="10" t="str">
        <f t="shared" si="44"/>
        <v>330-60</v>
      </c>
      <c r="P128" s="11">
        <v>2.5</v>
      </c>
      <c r="Q128" s="10" t="str">
        <f t="shared" si="45"/>
        <v>330-81</v>
      </c>
      <c r="R128" s="11"/>
      <c r="S128" s="10" t="str">
        <f t="shared" si="46"/>
        <v>330-82</v>
      </c>
      <c r="T128" s="11"/>
      <c r="U128" s="10" t="str">
        <f t="shared" si="47"/>
        <v>330-99</v>
      </c>
      <c r="V128" s="11"/>
      <c r="W128" s="10"/>
      <c r="X128" s="19"/>
      <c r="Y128" s="10"/>
      <c r="Z128" s="19"/>
      <c r="AA128" s="10"/>
      <c r="AB128" s="19"/>
      <c r="AC128" s="20">
        <f t="shared" si="53"/>
        <v>15</v>
      </c>
      <c r="AD128" s="13">
        <f t="shared" si="28"/>
        <v>0.66666666666666663</v>
      </c>
      <c r="AE128" s="14">
        <f t="shared" si="29"/>
        <v>0</v>
      </c>
      <c r="AF128" s="14">
        <f t="shared" si="30"/>
        <v>0.16666666666666666</v>
      </c>
      <c r="AG128" s="14">
        <f t="shared" si="31"/>
        <v>0</v>
      </c>
      <c r="AH128" s="14">
        <f t="shared" si="32"/>
        <v>0</v>
      </c>
      <c r="AI128" s="14">
        <f t="shared" si="33"/>
        <v>0.16666666666666666</v>
      </c>
      <c r="AJ128" s="14">
        <f t="shared" si="34"/>
        <v>0</v>
      </c>
      <c r="AK128" s="14">
        <f t="shared" si="35"/>
        <v>0</v>
      </c>
      <c r="AL128" s="14">
        <f t="shared" si="36"/>
        <v>0</v>
      </c>
      <c r="AM128" s="14">
        <f t="shared" si="37"/>
        <v>0</v>
      </c>
      <c r="AN128" s="14">
        <f t="shared" si="38"/>
        <v>0</v>
      </c>
      <c r="AO128" s="14">
        <f t="shared" si="39"/>
        <v>0</v>
      </c>
      <c r="AP128" s="15">
        <f t="shared" si="51"/>
        <v>0.99999999999999989</v>
      </c>
      <c r="AQ128" s="2" t="str">
        <f t="shared" si="52"/>
        <v>broom</v>
      </c>
    </row>
    <row r="129" spans="2:43" x14ac:dyDescent="0.25">
      <c r="B129" s="8" t="s">
        <v>269</v>
      </c>
      <c r="C129" s="19">
        <v>2</v>
      </c>
      <c r="D129" s="19">
        <v>62</v>
      </c>
      <c r="E129" s="17" t="s">
        <v>174</v>
      </c>
      <c r="F129" s="9">
        <v>10</v>
      </c>
      <c r="G129" s="10" t="str">
        <f t="shared" si="40"/>
        <v>330-10</v>
      </c>
      <c r="H129" s="11"/>
      <c r="I129" s="10" t="str">
        <f t="shared" si="41"/>
        <v>330-30</v>
      </c>
      <c r="J129" s="11">
        <v>2.5</v>
      </c>
      <c r="K129" s="10" t="str">
        <f t="shared" si="42"/>
        <v>330-32</v>
      </c>
      <c r="L129" s="11"/>
      <c r="M129" s="10" t="str">
        <f t="shared" si="43"/>
        <v>330-50</v>
      </c>
      <c r="N129" s="11">
        <v>2.5</v>
      </c>
      <c r="O129" s="10" t="str">
        <f t="shared" si="44"/>
        <v>330-60</v>
      </c>
      <c r="P129" s="11"/>
      <c r="Q129" s="10" t="str">
        <f t="shared" si="45"/>
        <v>330-81</v>
      </c>
      <c r="R129" s="11"/>
      <c r="S129" s="10" t="str">
        <f t="shared" si="46"/>
        <v>330-82</v>
      </c>
      <c r="T129" s="11"/>
      <c r="U129" s="10" t="str">
        <f t="shared" si="47"/>
        <v>330-99</v>
      </c>
      <c r="V129" s="11"/>
      <c r="W129" s="10"/>
      <c r="X129" s="19"/>
      <c r="Y129" s="10"/>
      <c r="Z129" s="19"/>
      <c r="AA129" s="10"/>
      <c r="AB129" s="19"/>
      <c r="AC129" s="20">
        <f t="shared" si="53"/>
        <v>15</v>
      </c>
      <c r="AD129" s="13">
        <f t="shared" si="28"/>
        <v>0.66666666666666663</v>
      </c>
      <c r="AE129" s="14">
        <f t="shared" si="29"/>
        <v>0</v>
      </c>
      <c r="AF129" s="14">
        <f t="shared" si="30"/>
        <v>0.16666666666666666</v>
      </c>
      <c r="AG129" s="14">
        <f t="shared" si="31"/>
        <v>0</v>
      </c>
      <c r="AH129" s="14">
        <f t="shared" si="32"/>
        <v>0.16666666666666666</v>
      </c>
      <c r="AI129" s="14">
        <f t="shared" si="33"/>
        <v>0</v>
      </c>
      <c r="AJ129" s="14">
        <f t="shared" si="34"/>
        <v>0</v>
      </c>
      <c r="AK129" s="14">
        <f t="shared" si="35"/>
        <v>0</v>
      </c>
      <c r="AL129" s="14">
        <f t="shared" si="36"/>
        <v>0</v>
      </c>
      <c r="AM129" s="14">
        <f t="shared" si="37"/>
        <v>0</v>
      </c>
      <c r="AN129" s="14">
        <f t="shared" si="38"/>
        <v>0</v>
      </c>
      <c r="AO129" s="14">
        <f t="shared" si="39"/>
        <v>0</v>
      </c>
      <c r="AP129" s="15">
        <f t="shared" si="51"/>
        <v>0.99999999999999989</v>
      </c>
      <c r="AQ129" s="2" t="str">
        <f t="shared" si="52"/>
        <v>damson plum</v>
      </c>
    </row>
    <row r="130" spans="2:43" x14ac:dyDescent="0.25">
      <c r="B130" s="8" t="s">
        <v>270</v>
      </c>
      <c r="C130" s="19">
        <v>2</v>
      </c>
      <c r="D130" s="19">
        <v>63</v>
      </c>
      <c r="E130" s="17" t="s">
        <v>175</v>
      </c>
      <c r="F130" s="9">
        <v>10</v>
      </c>
      <c r="G130" s="10" t="str">
        <f t="shared" si="40"/>
        <v>330-10</v>
      </c>
      <c r="H130" s="11"/>
      <c r="I130" s="10" t="str">
        <f t="shared" si="41"/>
        <v>330-30</v>
      </c>
      <c r="J130" s="11">
        <v>1</v>
      </c>
      <c r="K130" s="10" t="str">
        <f t="shared" si="42"/>
        <v>330-32</v>
      </c>
      <c r="L130" s="11"/>
      <c r="M130" s="10" t="str">
        <f t="shared" si="43"/>
        <v>330-50</v>
      </c>
      <c r="N130" s="11">
        <v>1</v>
      </c>
      <c r="O130" s="10" t="str">
        <f t="shared" si="44"/>
        <v>330-60</v>
      </c>
      <c r="P130" s="11"/>
      <c r="Q130" s="10" t="str">
        <f t="shared" si="45"/>
        <v>330-81</v>
      </c>
      <c r="R130" s="11"/>
      <c r="S130" s="10" t="str">
        <f t="shared" si="46"/>
        <v>330-82</v>
      </c>
      <c r="T130" s="11"/>
      <c r="U130" s="10" t="str">
        <f t="shared" si="47"/>
        <v>330-99</v>
      </c>
      <c r="V130" s="11"/>
      <c r="W130" s="10"/>
      <c r="X130" s="19"/>
      <c r="Y130" s="10"/>
      <c r="Z130" s="19"/>
      <c r="AA130" s="10"/>
      <c r="AB130" s="19"/>
      <c r="AC130" s="20">
        <f t="shared" si="53"/>
        <v>12</v>
      </c>
      <c r="AD130" s="13">
        <f t="shared" si="28"/>
        <v>0.83333333333333337</v>
      </c>
      <c r="AE130" s="14">
        <f t="shared" si="29"/>
        <v>0</v>
      </c>
      <c r="AF130" s="14">
        <f t="shared" si="30"/>
        <v>8.3333333333333329E-2</v>
      </c>
      <c r="AG130" s="14">
        <f t="shared" si="31"/>
        <v>0</v>
      </c>
      <c r="AH130" s="14">
        <f t="shared" si="32"/>
        <v>8.3333333333333329E-2</v>
      </c>
      <c r="AI130" s="14">
        <f t="shared" si="33"/>
        <v>0</v>
      </c>
      <c r="AJ130" s="14">
        <f t="shared" si="34"/>
        <v>0</v>
      </c>
      <c r="AK130" s="14">
        <f t="shared" si="35"/>
        <v>0</v>
      </c>
      <c r="AL130" s="14">
        <f t="shared" si="36"/>
        <v>0</v>
      </c>
      <c r="AM130" s="14">
        <f t="shared" si="37"/>
        <v>0</v>
      </c>
      <c r="AN130" s="14">
        <f t="shared" si="38"/>
        <v>0</v>
      </c>
      <c r="AO130" s="14">
        <f t="shared" si="39"/>
        <v>0</v>
      </c>
      <c r="AP130" s="15">
        <f t="shared" si="51"/>
        <v>1</v>
      </c>
      <c r="AQ130" s="2" t="str">
        <f t="shared" si="52"/>
        <v>jelly bean</v>
      </c>
    </row>
    <row r="131" spans="2:43" x14ac:dyDescent="0.25">
      <c r="B131" s="8" t="s">
        <v>271</v>
      </c>
      <c r="C131" s="19">
        <v>2</v>
      </c>
      <c r="D131" s="19">
        <v>64</v>
      </c>
      <c r="E131" s="17" t="s">
        <v>176</v>
      </c>
      <c r="F131" s="9">
        <v>10</v>
      </c>
      <c r="G131" s="10" t="str">
        <f t="shared" si="40"/>
        <v>330-10</v>
      </c>
      <c r="H131" s="11"/>
      <c r="I131" s="10" t="str">
        <f t="shared" si="41"/>
        <v>330-30</v>
      </c>
      <c r="J131" s="11">
        <v>0.5</v>
      </c>
      <c r="K131" s="10" t="str">
        <f t="shared" si="42"/>
        <v>330-32</v>
      </c>
      <c r="L131" s="11"/>
      <c r="M131" s="10" t="str">
        <f t="shared" si="43"/>
        <v>330-50</v>
      </c>
      <c r="N131" s="11">
        <v>0.125</v>
      </c>
      <c r="O131" s="10" t="str">
        <f t="shared" si="44"/>
        <v>330-60</v>
      </c>
      <c r="P131" s="11"/>
      <c r="Q131" s="10" t="str">
        <f t="shared" si="45"/>
        <v>330-81</v>
      </c>
      <c r="R131" s="11"/>
      <c r="S131" s="10" t="str">
        <f t="shared" si="46"/>
        <v>330-82</v>
      </c>
      <c r="T131" s="11"/>
      <c r="U131" s="10" t="str">
        <f t="shared" si="47"/>
        <v>330-99</v>
      </c>
      <c r="V131" s="11"/>
      <c r="W131" s="10"/>
      <c r="X131" s="19"/>
      <c r="Y131" s="10"/>
      <c r="Z131" s="19"/>
      <c r="AA131" s="10"/>
      <c r="AB131" s="19"/>
      <c r="AC131" s="20">
        <f t="shared" si="53"/>
        <v>10.625</v>
      </c>
      <c r="AD131" s="13">
        <f t="shared" si="28"/>
        <v>0.94117647058823528</v>
      </c>
      <c r="AE131" s="14">
        <f t="shared" si="29"/>
        <v>0</v>
      </c>
      <c r="AF131" s="14">
        <f t="shared" si="30"/>
        <v>4.7058823529411764E-2</v>
      </c>
      <c r="AG131" s="14">
        <f t="shared" si="31"/>
        <v>0</v>
      </c>
      <c r="AH131" s="14">
        <f t="shared" si="32"/>
        <v>1.1764705882352941E-2</v>
      </c>
      <c r="AI131" s="14">
        <f t="shared" si="33"/>
        <v>0</v>
      </c>
      <c r="AJ131" s="14">
        <f t="shared" si="34"/>
        <v>0</v>
      </c>
      <c r="AK131" s="14">
        <f t="shared" si="35"/>
        <v>0</v>
      </c>
      <c r="AL131" s="14">
        <f t="shared" si="36"/>
        <v>0</v>
      </c>
      <c r="AM131" s="14">
        <f t="shared" si="37"/>
        <v>0</v>
      </c>
      <c r="AN131" s="14">
        <f t="shared" si="38"/>
        <v>0</v>
      </c>
      <c r="AO131" s="14">
        <f t="shared" si="39"/>
        <v>0</v>
      </c>
      <c r="AP131" s="15">
        <f t="shared" si="51"/>
        <v>1</v>
      </c>
      <c r="AQ131" s="2" t="str">
        <f t="shared" si="52"/>
        <v>pink lady</v>
      </c>
    </row>
    <row r="132" spans="2:43" x14ac:dyDescent="0.25">
      <c r="B132" s="8" t="s">
        <v>272</v>
      </c>
      <c r="C132" s="19">
        <v>2</v>
      </c>
      <c r="D132" s="19">
        <v>65</v>
      </c>
      <c r="E132" s="17" t="s">
        <v>177</v>
      </c>
      <c r="F132" s="9">
        <v>10</v>
      </c>
      <c r="G132" s="10" t="str">
        <f t="shared" si="40"/>
        <v>330-10</v>
      </c>
      <c r="H132" s="11"/>
      <c r="I132" s="10" t="str">
        <f t="shared" si="41"/>
        <v>330-30</v>
      </c>
      <c r="J132" s="11">
        <v>1</v>
      </c>
      <c r="K132" s="10" t="str">
        <f t="shared" si="42"/>
        <v>330-32</v>
      </c>
      <c r="L132" s="11"/>
      <c r="M132" s="10" t="str">
        <f t="shared" si="43"/>
        <v>330-50</v>
      </c>
      <c r="N132" s="11">
        <v>0.125</v>
      </c>
      <c r="O132" s="10" t="str">
        <f t="shared" si="44"/>
        <v>330-60</v>
      </c>
      <c r="P132" s="11"/>
      <c r="Q132" s="10" t="str">
        <f t="shared" si="45"/>
        <v>330-81</v>
      </c>
      <c r="R132" s="11"/>
      <c r="S132" s="10" t="str">
        <f t="shared" si="46"/>
        <v>330-82</v>
      </c>
      <c r="T132" s="11"/>
      <c r="U132" s="10" t="str">
        <f t="shared" si="47"/>
        <v>330-99</v>
      </c>
      <c r="V132" s="11"/>
      <c r="W132" s="10"/>
      <c r="X132" s="19"/>
      <c r="Y132" s="10"/>
      <c r="Z132" s="19"/>
      <c r="AA132" s="10"/>
      <c r="AB132" s="19"/>
      <c r="AC132" s="20">
        <f t="shared" si="53"/>
        <v>11.125</v>
      </c>
      <c r="AD132" s="13">
        <f t="shared" ref="AD132:AD163" si="54">IF(ISERROR(F132/$AC132),"",(F132/$AC132))</f>
        <v>0.898876404494382</v>
      </c>
      <c r="AE132" s="14">
        <f t="shared" ref="AE132:AE163" si="55">IF(ISERROR(H132/$AC132),"",(H132/$AC132))</f>
        <v>0</v>
      </c>
      <c r="AF132" s="14">
        <f t="shared" ref="AF132:AF163" si="56">IF(ISERROR(J132/$AC132),"",(J132/$AC132))</f>
        <v>8.98876404494382E-2</v>
      </c>
      <c r="AG132" s="14">
        <f t="shared" ref="AG132:AG163" si="57">IF(ISERROR(L132/$AC132),"",(L132/$AC132))</f>
        <v>0</v>
      </c>
      <c r="AH132" s="14">
        <f t="shared" ref="AH132:AH163" si="58">IF(ISERROR(N132/$AC132),"",(N132/$AC132))</f>
        <v>1.1235955056179775E-2</v>
      </c>
      <c r="AI132" s="14">
        <f t="shared" ref="AI132:AI163" si="59">IF(ISERROR(P132/$AC132),"",(P132/$AC132))</f>
        <v>0</v>
      </c>
      <c r="AJ132" s="14">
        <f t="shared" ref="AJ132:AJ163" si="60">IF(ISERROR(R132/$AC132),"",(R132/$AC132))</f>
        <v>0</v>
      </c>
      <c r="AK132" s="14">
        <f t="shared" ref="AK132:AK163" si="61">IF(ISERROR(T132/$AC132),"",(T132/$AC132))</f>
        <v>0</v>
      </c>
      <c r="AL132" s="14">
        <f t="shared" ref="AL132:AL163" si="62">IF(ISERROR(V132/$AC132),"",(V132/$AC132))</f>
        <v>0</v>
      </c>
      <c r="AM132" s="14">
        <f t="shared" ref="AM132:AM163" si="63">IF(ISERROR(X132/$AC132),"",(X132/$AC132))</f>
        <v>0</v>
      </c>
      <c r="AN132" s="14">
        <f t="shared" ref="AN132:AN163" si="64">IF(ISERROR(Z132/$AC132),"",(Z132/$AC132))</f>
        <v>0</v>
      </c>
      <c r="AO132" s="14">
        <f t="shared" ref="AO132:AO163" si="65">IF(ISERROR(AB132/$AC132),"",(AB132/$AC132))</f>
        <v>0</v>
      </c>
      <c r="AP132" s="15">
        <f t="shared" si="51"/>
        <v>1</v>
      </c>
      <c r="AQ132" s="2" t="str">
        <f t="shared" si="52"/>
        <v>passion violet</v>
      </c>
    </row>
    <row r="133" spans="2:43" x14ac:dyDescent="0.25">
      <c r="B133" s="8" t="s">
        <v>273</v>
      </c>
      <c r="C133" s="19">
        <v>2</v>
      </c>
      <c r="D133" s="19">
        <v>66</v>
      </c>
      <c r="E133" s="17" t="s">
        <v>178</v>
      </c>
      <c r="F133" s="9">
        <v>10</v>
      </c>
      <c r="G133" s="10" t="str">
        <f t="shared" ref="G133:G163" si="66">$G$2</f>
        <v>330-10</v>
      </c>
      <c r="H133" s="11"/>
      <c r="I133" s="10" t="str">
        <f t="shared" ref="I133:I163" si="67">$I$2</f>
        <v>330-30</v>
      </c>
      <c r="J133" s="11">
        <v>0.5</v>
      </c>
      <c r="K133" s="10" t="str">
        <f t="shared" ref="K133:K163" si="68">$K$2</f>
        <v>330-32</v>
      </c>
      <c r="L133" s="11"/>
      <c r="M133" s="10" t="str">
        <f t="shared" ref="M133:M163" si="69">$M$2</f>
        <v>330-50</v>
      </c>
      <c r="N133" s="11"/>
      <c r="O133" s="10" t="str">
        <f t="shared" ref="O133:O163" si="70">$O$2</f>
        <v>330-60</v>
      </c>
      <c r="P133" s="11"/>
      <c r="Q133" s="10" t="str">
        <f t="shared" ref="Q133:Q163" si="71">$Q$2</f>
        <v>330-81</v>
      </c>
      <c r="R133" s="11"/>
      <c r="S133" s="10" t="str">
        <f t="shared" ref="S133:S163" si="72">$S$2</f>
        <v>330-82</v>
      </c>
      <c r="T133" s="11">
        <v>1</v>
      </c>
      <c r="U133" s="10" t="str">
        <f t="shared" ref="U133:U163" si="73">$U$2</f>
        <v>330-99</v>
      </c>
      <c r="V133" s="11"/>
      <c r="W133" s="10"/>
      <c r="X133" s="19"/>
      <c r="Y133" s="10"/>
      <c r="Z133" s="19"/>
      <c r="AA133" s="10"/>
      <c r="AB133" s="19"/>
      <c r="AC133" s="20">
        <f t="shared" si="53"/>
        <v>11.5</v>
      </c>
      <c r="AD133" s="13">
        <f t="shared" si="54"/>
        <v>0.86956521739130432</v>
      </c>
      <c r="AE133" s="14">
        <f t="shared" si="55"/>
        <v>0</v>
      </c>
      <c r="AF133" s="14">
        <f t="shared" si="56"/>
        <v>4.3478260869565216E-2</v>
      </c>
      <c r="AG133" s="14">
        <f t="shared" si="57"/>
        <v>0</v>
      </c>
      <c r="AH133" s="14">
        <f t="shared" si="58"/>
        <v>0</v>
      </c>
      <c r="AI133" s="14">
        <f t="shared" si="59"/>
        <v>0</v>
      </c>
      <c r="AJ133" s="14">
        <f t="shared" si="60"/>
        <v>0</v>
      </c>
      <c r="AK133" s="14">
        <f t="shared" si="61"/>
        <v>8.6956521739130432E-2</v>
      </c>
      <c r="AL133" s="14">
        <f t="shared" si="62"/>
        <v>0</v>
      </c>
      <c r="AM133" s="14">
        <f t="shared" si="63"/>
        <v>0</v>
      </c>
      <c r="AN133" s="14">
        <f t="shared" si="64"/>
        <v>0</v>
      </c>
      <c r="AO133" s="14">
        <f t="shared" si="65"/>
        <v>0</v>
      </c>
      <c r="AP133" s="15">
        <f t="shared" ref="AP133:AP163" si="74">SUM(AD133:AO133)</f>
        <v>1</v>
      </c>
      <c r="AQ133" s="2" t="str">
        <f t="shared" ref="AQ133:AQ163" si="75">B133</f>
        <v>urban brown</v>
      </c>
    </row>
    <row r="134" spans="2:43" x14ac:dyDescent="0.25">
      <c r="B134" s="8" t="s">
        <v>274</v>
      </c>
      <c r="C134" s="19">
        <v>2</v>
      </c>
      <c r="D134" s="19">
        <v>67</v>
      </c>
      <c r="E134" s="17" t="s">
        <v>179</v>
      </c>
      <c r="F134" s="9">
        <v>10</v>
      </c>
      <c r="G134" s="10" t="str">
        <f t="shared" si="66"/>
        <v>330-10</v>
      </c>
      <c r="H134" s="11"/>
      <c r="I134" s="10" t="str">
        <f t="shared" si="67"/>
        <v>330-30</v>
      </c>
      <c r="J134" s="11"/>
      <c r="K134" s="10" t="str">
        <f t="shared" si="68"/>
        <v>330-32</v>
      </c>
      <c r="L134" s="11">
        <v>0.125</v>
      </c>
      <c r="M134" s="10" t="str">
        <f t="shared" si="69"/>
        <v>330-50</v>
      </c>
      <c r="N134" s="11">
        <v>1</v>
      </c>
      <c r="O134" s="10" t="str">
        <f t="shared" si="70"/>
        <v>330-60</v>
      </c>
      <c r="P134" s="11"/>
      <c r="Q134" s="10" t="str">
        <f t="shared" si="71"/>
        <v>330-81</v>
      </c>
      <c r="R134" s="11"/>
      <c r="S134" s="10" t="str">
        <f t="shared" si="72"/>
        <v>330-82</v>
      </c>
      <c r="T134" s="11"/>
      <c r="U134" s="10" t="str">
        <f t="shared" si="73"/>
        <v>330-99</v>
      </c>
      <c r="V134" s="11"/>
      <c r="W134" s="10"/>
      <c r="X134" s="19"/>
      <c r="Y134" s="10"/>
      <c r="Z134" s="19"/>
      <c r="AA134" s="10"/>
      <c r="AB134" s="19"/>
      <c r="AC134" s="20">
        <f t="shared" si="53"/>
        <v>11.125</v>
      </c>
      <c r="AD134" s="13">
        <f t="shared" si="54"/>
        <v>0.898876404494382</v>
      </c>
      <c r="AE134" s="14">
        <f t="shared" si="55"/>
        <v>0</v>
      </c>
      <c r="AF134" s="14">
        <f t="shared" si="56"/>
        <v>0</v>
      </c>
      <c r="AG134" s="14">
        <f t="shared" si="57"/>
        <v>1.1235955056179775E-2</v>
      </c>
      <c r="AH134" s="14">
        <f t="shared" si="58"/>
        <v>8.98876404494382E-2</v>
      </c>
      <c r="AI134" s="14">
        <f t="shared" si="59"/>
        <v>0</v>
      </c>
      <c r="AJ134" s="14">
        <f t="shared" si="60"/>
        <v>0</v>
      </c>
      <c r="AK134" s="14">
        <f t="shared" si="61"/>
        <v>0</v>
      </c>
      <c r="AL134" s="14">
        <f t="shared" si="62"/>
        <v>0</v>
      </c>
      <c r="AM134" s="14">
        <f t="shared" si="63"/>
        <v>0</v>
      </c>
      <c r="AN134" s="14">
        <f t="shared" si="64"/>
        <v>0</v>
      </c>
      <c r="AO134" s="14">
        <f t="shared" si="65"/>
        <v>0</v>
      </c>
      <c r="AP134" s="15">
        <f t="shared" si="74"/>
        <v>1</v>
      </c>
      <c r="AQ134" s="2" t="str">
        <f t="shared" si="75"/>
        <v>pink marble</v>
      </c>
    </row>
    <row r="135" spans="2:43" x14ac:dyDescent="0.25">
      <c r="B135" s="8" t="s">
        <v>275</v>
      </c>
      <c r="C135" s="19">
        <v>2</v>
      </c>
      <c r="D135" s="19">
        <v>68</v>
      </c>
      <c r="E135" s="17" t="s">
        <v>180</v>
      </c>
      <c r="F135" s="9">
        <v>10</v>
      </c>
      <c r="G135" s="10" t="str">
        <f t="shared" si="66"/>
        <v>330-10</v>
      </c>
      <c r="H135" s="11"/>
      <c r="I135" s="10" t="str">
        <f t="shared" si="67"/>
        <v>330-30</v>
      </c>
      <c r="J135" s="11"/>
      <c r="K135" s="10" t="str">
        <f t="shared" si="68"/>
        <v>330-32</v>
      </c>
      <c r="L135" s="11">
        <v>0.125</v>
      </c>
      <c r="M135" s="10" t="str">
        <f t="shared" si="69"/>
        <v>330-50</v>
      </c>
      <c r="N135" s="11">
        <v>0.25</v>
      </c>
      <c r="O135" s="10" t="str">
        <f t="shared" si="70"/>
        <v>330-60</v>
      </c>
      <c r="P135" s="11"/>
      <c r="Q135" s="10" t="str">
        <f t="shared" si="71"/>
        <v>330-81</v>
      </c>
      <c r="R135" s="11"/>
      <c r="S135" s="10" t="str">
        <f t="shared" si="72"/>
        <v>330-82</v>
      </c>
      <c r="T135" s="11"/>
      <c r="U135" s="10" t="str">
        <f t="shared" si="73"/>
        <v>330-99</v>
      </c>
      <c r="V135" s="11"/>
      <c r="W135" s="10"/>
      <c r="X135" s="19"/>
      <c r="Y135" s="10"/>
      <c r="Z135" s="19"/>
      <c r="AA135" s="10"/>
      <c r="AB135" s="19"/>
      <c r="AC135" s="20">
        <f t="shared" ref="AC135:AC163" si="76">F135+H135+J135+L135+N135+P135+R135+T135+V135+X135+Z135+AB135</f>
        <v>10.375</v>
      </c>
      <c r="AD135" s="13">
        <f t="shared" si="54"/>
        <v>0.96385542168674698</v>
      </c>
      <c r="AE135" s="14">
        <f t="shared" si="55"/>
        <v>0</v>
      </c>
      <c r="AF135" s="14">
        <f t="shared" si="56"/>
        <v>0</v>
      </c>
      <c r="AG135" s="14">
        <f t="shared" si="57"/>
        <v>1.2048192771084338E-2</v>
      </c>
      <c r="AH135" s="14">
        <f t="shared" si="58"/>
        <v>2.4096385542168676E-2</v>
      </c>
      <c r="AI135" s="14">
        <f t="shared" si="59"/>
        <v>0</v>
      </c>
      <c r="AJ135" s="14">
        <f t="shared" si="60"/>
        <v>0</v>
      </c>
      <c r="AK135" s="14">
        <f t="shared" si="61"/>
        <v>0</v>
      </c>
      <c r="AL135" s="14">
        <f t="shared" si="62"/>
        <v>0</v>
      </c>
      <c r="AM135" s="14">
        <f t="shared" si="63"/>
        <v>0</v>
      </c>
      <c r="AN135" s="14">
        <f t="shared" si="64"/>
        <v>0</v>
      </c>
      <c r="AO135" s="14">
        <f t="shared" si="65"/>
        <v>0</v>
      </c>
      <c r="AP135" s="15">
        <f t="shared" si="74"/>
        <v>1</v>
      </c>
      <c r="AQ135" s="2" t="str">
        <f t="shared" si="75"/>
        <v xml:space="preserve">piggy </v>
      </c>
    </row>
    <row r="136" spans="2:43" x14ac:dyDescent="0.25">
      <c r="B136" s="8" t="s">
        <v>276</v>
      </c>
      <c r="C136" s="19">
        <v>2</v>
      </c>
      <c r="D136" s="19">
        <v>69</v>
      </c>
      <c r="E136" s="17" t="s">
        <v>181</v>
      </c>
      <c r="F136" s="9">
        <v>10</v>
      </c>
      <c r="G136" s="10" t="str">
        <f t="shared" si="66"/>
        <v>330-10</v>
      </c>
      <c r="H136" s="11"/>
      <c r="I136" s="10" t="str">
        <f t="shared" si="67"/>
        <v>330-30</v>
      </c>
      <c r="J136" s="11">
        <v>0.125</v>
      </c>
      <c r="K136" s="10" t="str">
        <f t="shared" si="68"/>
        <v>330-32</v>
      </c>
      <c r="L136" s="11"/>
      <c r="M136" s="10" t="str">
        <f t="shared" si="69"/>
        <v>330-50</v>
      </c>
      <c r="N136" s="11">
        <v>0.125</v>
      </c>
      <c r="O136" s="10" t="str">
        <f t="shared" si="70"/>
        <v>330-60</v>
      </c>
      <c r="P136" s="11"/>
      <c r="Q136" s="10" t="str">
        <f t="shared" si="71"/>
        <v>330-81</v>
      </c>
      <c r="R136" s="11"/>
      <c r="S136" s="10" t="str">
        <f t="shared" si="72"/>
        <v>330-82</v>
      </c>
      <c r="T136" s="11"/>
      <c r="U136" s="10" t="str">
        <f t="shared" si="73"/>
        <v>330-99</v>
      </c>
      <c r="V136" s="11"/>
      <c r="W136" s="10"/>
      <c r="X136" s="19"/>
      <c r="Y136" s="10"/>
      <c r="Z136" s="19"/>
      <c r="AA136" s="10"/>
      <c r="AB136" s="19"/>
      <c r="AC136" s="20">
        <f t="shared" si="76"/>
        <v>10.25</v>
      </c>
      <c r="AD136" s="13">
        <f t="shared" si="54"/>
        <v>0.97560975609756095</v>
      </c>
      <c r="AE136" s="14">
        <f t="shared" si="55"/>
        <v>0</v>
      </c>
      <c r="AF136" s="14">
        <f t="shared" si="56"/>
        <v>1.2195121951219513E-2</v>
      </c>
      <c r="AG136" s="14">
        <f t="shared" si="57"/>
        <v>0</v>
      </c>
      <c r="AH136" s="14">
        <f t="shared" si="58"/>
        <v>1.2195121951219513E-2</v>
      </c>
      <c r="AI136" s="14">
        <f t="shared" si="59"/>
        <v>0</v>
      </c>
      <c r="AJ136" s="14">
        <f t="shared" si="60"/>
        <v>0</v>
      </c>
      <c r="AK136" s="14">
        <f t="shared" si="61"/>
        <v>0</v>
      </c>
      <c r="AL136" s="14">
        <f t="shared" si="62"/>
        <v>0</v>
      </c>
      <c r="AM136" s="14">
        <f t="shared" si="63"/>
        <v>0</v>
      </c>
      <c r="AN136" s="14">
        <f t="shared" si="64"/>
        <v>0</v>
      </c>
      <c r="AO136" s="14">
        <f t="shared" si="65"/>
        <v>0</v>
      </c>
      <c r="AP136" s="15">
        <f t="shared" si="74"/>
        <v>1</v>
      </c>
      <c r="AQ136" s="2" t="str">
        <f t="shared" si="75"/>
        <v>lipgloss</v>
      </c>
    </row>
    <row r="137" spans="2:43" x14ac:dyDescent="0.25">
      <c r="B137" s="8" t="s">
        <v>277</v>
      </c>
      <c r="C137" s="19">
        <v>2</v>
      </c>
      <c r="D137" s="19">
        <v>70</v>
      </c>
      <c r="E137" s="17" t="s">
        <v>182</v>
      </c>
      <c r="F137" s="9">
        <v>10</v>
      </c>
      <c r="G137" s="10" t="str">
        <f t="shared" si="66"/>
        <v>330-10</v>
      </c>
      <c r="H137" s="11"/>
      <c r="I137" s="10" t="str">
        <f t="shared" si="67"/>
        <v>330-30</v>
      </c>
      <c r="J137" s="11"/>
      <c r="K137" s="10" t="str">
        <f t="shared" si="68"/>
        <v>330-32</v>
      </c>
      <c r="L137" s="11">
        <v>0.125</v>
      </c>
      <c r="M137" s="10" t="str">
        <f t="shared" si="69"/>
        <v>330-50</v>
      </c>
      <c r="N137" s="11">
        <v>0.125</v>
      </c>
      <c r="O137" s="10" t="str">
        <f t="shared" si="70"/>
        <v>330-60</v>
      </c>
      <c r="P137" s="11"/>
      <c r="Q137" s="10" t="str">
        <f t="shared" si="71"/>
        <v>330-81</v>
      </c>
      <c r="R137" s="11"/>
      <c r="S137" s="10" t="str">
        <f t="shared" si="72"/>
        <v>330-82</v>
      </c>
      <c r="T137" s="11"/>
      <c r="U137" s="10" t="str">
        <f t="shared" si="73"/>
        <v>330-99</v>
      </c>
      <c r="V137" s="11"/>
      <c r="W137" s="10"/>
      <c r="X137" s="19"/>
      <c r="Y137" s="10"/>
      <c r="Z137" s="19"/>
      <c r="AA137" s="10"/>
      <c r="AB137" s="19"/>
      <c r="AC137" s="20">
        <f t="shared" si="76"/>
        <v>10.25</v>
      </c>
      <c r="AD137" s="13">
        <f t="shared" si="54"/>
        <v>0.97560975609756095</v>
      </c>
      <c r="AE137" s="14">
        <f t="shared" si="55"/>
        <v>0</v>
      </c>
      <c r="AF137" s="14">
        <f t="shared" si="56"/>
        <v>0</v>
      </c>
      <c r="AG137" s="14">
        <f t="shared" si="57"/>
        <v>1.2195121951219513E-2</v>
      </c>
      <c r="AH137" s="14">
        <f t="shared" si="58"/>
        <v>1.2195121951219513E-2</v>
      </c>
      <c r="AI137" s="14">
        <f t="shared" si="59"/>
        <v>0</v>
      </c>
      <c r="AJ137" s="14">
        <f t="shared" si="60"/>
        <v>0</v>
      </c>
      <c r="AK137" s="14">
        <f t="shared" si="61"/>
        <v>0</v>
      </c>
      <c r="AL137" s="14">
        <f t="shared" si="62"/>
        <v>0</v>
      </c>
      <c r="AM137" s="14">
        <f t="shared" si="63"/>
        <v>0</v>
      </c>
      <c r="AN137" s="14">
        <f t="shared" si="64"/>
        <v>0</v>
      </c>
      <c r="AO137" s="14">
        <f t="shared" si="65"/>
        <v>0</v>
      </c>
      <c r="AP137" s="15">
        <f t="shared" si="74"/>
        <v>1</v>
      </c>
      <c r="AQ137" s="2" t="str">
        <f t="shared" si="75"/>
        <v>light pink</v>
      </c>
    </row>
    <row r="138" spans="2:43" x14ac:dyDescent="0.25">
      <c r="B138" s="8" t="s">
        <v>278</v>
      </c>
      <c r="C138" s="19">
        <v>2</v>
      </c>
      <c r="D138" s="19">
        <v>71</v>
      </c>
      <c r="E138" s="17" t="s">
        <v>183</v>
      </c>
      <c r="F138" s="9">
        <v>10</v>
      </c>
      <c r="G138" s="10" t="str">
        <f t="shared" si="66"/>
        <v>330-10</v>
      </c>
      <c r="H138" s="11"/>
      <c r="I138" s="10" t="str">
        <f t="shared" si="67"/>
        <v>330-30</v>
      </c>
      <c r="J138" s="11"/>
      <c r="K138" s="10" t="str">
        <f t="shared" si="68"/>
        <v>330-32</v>
      </c>
      <c r="L138" s="11">
        <v>0.125</v>
      </c>
      <c r="M138" s="10" t="str">
        <f t="shared" si="69"/>
        <v>330-50</v>
      </c>
      <c r="N138" s="11"/>
      <c r="O138" s="10" t="str">
        <f t="shared" si="70"/>
        <v>330-60</v>
      </c>
      <c r="P138" s="11">
        <v>0.125</v>
      </c>
      <c r="Q138" s="10" t="str">
        <f t="shared" si="71"/>
        <v>330-81</v>
      </c>
      <c r="R138" s="11"/>
      <c r="S138" s="10" t="str">
        <f t="shared" si="72"/>
        <v>330-82</v>
      </c>
      <c r="T138" s="11"/>
      <c r="U138" s="10" t="str">
        <f t="shared" si="73"/>
        <v>330-99</v>
      </c>
      <c r="V138" s="11"/>
      <c r="W138" s="10"/>
      <c r="X138" s="19"/>
      <c r="Y138" s="10"/>
      <c r="Z138" s="19"/>
      <c r="AA138" s="10"/>
      <c r="AB138" s="19"/>
      <c r="AC138" s="20">
        <f t="shared" si="76"/>
        <v>10.25</v>
      </c>
      <c r="AD138" s="13">
        <f t="shared" si="54"/>
        <v>0.97560975609756095</v>
      </c>
      <c r="AE138" s="14">
        <f t="shared" si="55"/>
        <v>0</v>
      </c>
      <c r="AF138" s="14">
        <f t="shared" si="56"/>
        <v>0</v>
      </c>
      <c r="AG138" s="14">
        <f t="shared" si="57"/>
        <v>1.2195121951219513E-2</v>
      </c>
      <c r="AH138" s="14">
        <f t="shared" si="58"/>
        <v>0</v>
      </c>
      <c r="AI138" s="14">
        <f t="shared" si="59"/>
        <v>1.2195121951219513E-2</v>
      </c>
      <c r="AJ138" s="14">
        <f t="shared" si="60"/>
        <v>0</v>
      </c>
      <c r="AK138" s="14">
        <f t="shared" si="61"/>
        <v>0</v>
      </c>
      <c r="AL138" s="14">
        <f t="shared" si="62"/>
        <v>0</v>
      </c>
      <c r="AM138" s="14">
        <f t="shared" si="63"/>
        <v>0</v>
      </c>
      <c r="AN138" s="14">
        <f t="shared" si="64"/>
        <v>0</v>
      </c>
      <c r="AO138" s="14">
        <f t="shared" si="65"/>
        <v>0</v>
      </c>
      <c r="AP138" s="15">
        <f t="shared" si="74"/>
        <v>1</v>
      </c>
      <c r="AQ138" s="2" t="str">
        <f t="shared" si="75"/>
        <v>romantic rose</v>
      </c>
    </row>
    <row r="139" spans="2:43" x14ac:dyDescent="0.25">
      <c r="B139" s="8" t="s">
        <v>279</v>
      </c>
      <c r="C139" s="19">
        <v>2</v>
      </c>
      <c r="D139" s="19">
        <v>72</v>
      </c>
      <c r="E139" s="17" t="s">
        <v>184</v>
      </c>
      <c r="F139" s="9">
        <v>10</v>
      </c>
      <c r="G139" s="10" t="str">
        <f t="shared" si="66"/>
        <v>330-10</v>
      </c>
      <c r="H139" s="11">
        <v>0.25</v>
      </c>
      <c r="I139" s="10" t="str">
        <f t="shared" si="67"/>
        <v>330-30</v>
      </c>
      <c r="J139" s="11"/>
      <c r="K139" s="10" t="str">
        <f t="shared" si="68"/>
        <v>330-32</v>
      </c>
      <c r="L139" s="11">
        <v>6.25E-2</v>
      </c>
      <c r="M139" s="10" t="str">
        <f t="shared" si="69"/>
        <v>330-50</v>
      </c>
      <c r="N139" s="11"/>
      <c r="O139" s="10" t="str">
        <f t="shared" si="70"/>
        <v>330-60</v>
      </c>
      <c r="P139" s="11"/>
      <c r="Q139" s="10" t="str">
        <f t="shared" si="71"/>
        <v>330-81</v>
      </c>
      <c r="R139" s="11"/>
      <c r="S139" s="10" t="str">
        <f t="shared" si="72"/>
        <v>330-82</v>
      </c>
      <c r="T139" s="11">
        <v>6.25E-2</v>
      </c>
      <c r="U139" s="10" t="str">
        <f t="shared" si="73"/>
        <v>330-99</v>
      </c>
      <c r="V139" s="11"/>
      <c r="W139" s="10"/>
      <c r="X139" s="19"/>
      <c r="Y139" s="10"/>
      <c r="Z139" s="19"/>
      <c r="AA139" s="10"/>
      <c r="AB139" s="19"/>
      <c r="AC139" s="20">
        <f t="shared" si="76"/>
        <v>10.375</v>
      </c>
      <c r="AD139" s="13">
        <f t="shared" si="54"/>
        <v>0.96385542168674698</v>
      </c>
      <c r="AE139" s="14">
        <f t="shared" si="55"/>
        <v>2.4096385542168676E-2</v>
      </c>
      <c r="AF139" s="14">
        <f t="shared" si="56"/>
        <v>0</v>
      </c>
      <c r="AG139" s="14">
        <f t="shared" si="57"/>
        <v>6.024096385542169E-3</v>
      </c>
      <c r="AH139" s="14">
        <f t="shared" si="58"/>
        <v>0</v>
      </c>
      <c r="AI139" s="14">
        <f t="shared" si="59"/>
        <v>0</v>
      </c>
      <c r="AJ139" s="14">
        <f t="shared" si="60"/>
        <v>0</v>
      </c>
      <c r="AK139" s="14">
        <f t="shared" si="61"/>
        <v>6.024096385542169E-3</v>
      </c>
      <c r="AL139" s="14">
        <f t="shared" si="62"/>
        <v>0</v>
      </c>
      <c r="AM139" s="14">
        <f t="shared" si="63"/>
        <v>0</v>
      </c>
      <c r="AN139" s="14">
        <f t="shared" si="64"/>
        <v>0</v>
      </c>
      <c r="AO139" s="14">
        <f t="shared" si="65"/>
        <v>0</v>
      </c>
      <c r="AP139" s="15">
        <f t="shared" si="74"/>
        <v>0.99999999999999989</v>
      </c>
      <c r="AQ139" s="2" t="str">
        <f t="shared" si="75"/>
        <v>starfish</v>
      </c>
    </row>
    <row r="140" spans="2:43" x14ac:dyDescent="0.25">
      <c r="B140" s="8" t="s">
        <v>280</v>
      </c>
      <c r="C140" s="19">
        <v>2</v>
      </c>
      <c r="D140" s="19">
        <v>73</v>
      </c>
      <c r="E140" s="17" t="s">
        <v>185</v>
      </c>
      <c r="F140" s="9">
        <v>10</v>
      </c>
      <c r="G140" s="10" t="str">
        <f t="shared" si="66"/>
        <v>330-10</v>
      </c>
      <c r="H140" s="11">
        <v>0.125</v>
      </c>
      <c r="I140" s="10" t="str">
        <f t="shared" si="67"/>
        <v>330-30</v>
      </c>
      <c r="J140" s="11">
        <v>0.125</v>
      </c>
      <c r="K140" s="10" t="str">
        <f t="shared" si="68"/>
        <v>330-32</v>
      </c>
      <c r="L140" s="11"/>
      <c r="M140" s="10" t="str">
        <f t="shared" si="69"/>
        <v>330-50</v>
      </c>
      <c r="N140" s="11"/>
      <c r="O140" s="10" t="str">
        <f t="shared" si="70"/>
        <v>330-60</v>
      </c>
      <c r="P140" s="11"/>
      <c r="Q140" s="10" t="str">
        <f t="shared" si="71"/>
        <v>330-81</v>
      </c>
      <c r="R140" s="11"/>
      <c r="S140" s="10" t="str">
        <f t="shared" si="72"/>
        <v>330-82</v>
      </c>
      <c r="T140" s="11"/>
      <c r="U140" s="10" t="str">
        <f t="shared" si="73"/>
        <v>330-99</v>
      </c>
      <c r="V140" s="11"/>
      <c r="W140" s="10"/>
      <c r="X140" s="19"/>
      <c r="Y140" s="10"/>
      <c r="Z140" s="19"/>
      <c r="AA140" s="10"/>
      <c r="AB140" s="19"/>
      <c r="AC140" s="20">
        <f t="shared" si="76"/>
        <v>10.25</v>
      </c>
      <c r="AD140" s="13">
        <f t="shared" si="54"/>
        <v>0.97560975609756095</v>
      </c>
      <c r="AE140" s="14">
        <f t="shared" si="55"/>
        <v>1.2195121951219513E-2</v>
      </c>
      <c r="AF140" s="14">
        <f t="shared" si="56"/>
        <v>1.2195121951219513E-2</v>
      </c>
      <c r="AG140" s="14">
        <f t="shared" si="57"/>
        <v>0</v>
      </c>
      <c r="AH140" s="14">
        <f t="shared" si="58"/>
        <v>0</v>
      </c>
      <c r="AI140" s="14">
        <f t="shared" si="59"/>
        <v>0</v>
      </c>
      <c r="AJ140" s="14">
        <f t="shared" si="60"/>
        <v>0</v>
      </c>
      <c r="AK140" s="14">
        <f t="shared" si="61"/>
        <v>0</v>
      </c>
      <c r="AL140" s="14">
        <f t="shared" si="62"/>
        <v>0</v>
      </c>
      <c r="AM140" s="14">
        <f t="shared" si="63"/>
        <v>0</v>
      </c>
      <c r="AN140" s="14">
        <f t="shared" si="64"/>
        <v>0</v>
      </c>
      <c r="AO140" s="14">
        <f t="shared" si="65"/>
        <v>0</v>
      </c>
      <c r="AP140" s="15">
        <f t="shared" si="74"/>
        <v>1</v>
      </c>
      <c r="AQ140" s="2" t="str">
        <f t="shared" si="75"/>
        <v>powder</v>
      </c>
    </row>
    <row r="141" spans="2:43" x14ac:dyDescent="0.25">
      <c r="B141" s="8" t="s">
        <v>281</v>
      </c>
      <c r="C141" s="19">
        <v>2</v>
      </c>
      <c r="D141" s="19">
        <v>74</v>
      </c>
      <c r="E141" s="17" t="s">
        <v>186</v>
      </c>
      <c r="F141" s="9">
        <v>10</v>
      </c>
      <c r="G141" s="10" t="str">
        <f t="shared" si="66"/>
        <v>330-10</v>
      </c>
      <c r="H141" s="11">
        <v>0.5</v>
      </c>
      <c r="I141" s="10" t="str">
        <f t="shared" si="67"/>
        <v>330-30</v>
      </c>
      <c r="J141" s="11">
        <v>0.125</v>
      </c>
      <c r="K141" s="10" t="str">
        <f t="shared" si="68"/>
        <v>330-32</v>
      </c>
      <c r="L141" s="11"/>
      <c r="M141" s="10" t="str">
        <f t="shared" si="69"/>
        <v>330-50</v>
      </c>
      <c r="N141" s="11"/>
      <c r="O141" s="10" t="str">
        <f t="shared" si="70"/>
        <v>330-60</v>
      </c>
      <c r="P141" s="11"/>
      <c r="Q141" s="10" t="str">
        <f t="shared" si="71"/>
        <v>330-81</v>
      </c>
      <c r="R141" s="11"/>
      <c r="S141" s="10" t="str">
        <f t="shared" si="72"/>
        <v>330-82</v>
      </c>
      <c r="T141" s="11"/>
      <c r="U141" s="10" t="str">
        <f t="shared" si="73"/>
        <v>330-99</v>
      </c>
      <c r="V141" s="11"/>
      <c r="W141" s="10"/>
      <c r="X141" s="19"/>
      <c r="Y141" s="10"/>
      <c r="Z141" s="19"/>
      <c r="AA141" s="10"/>
      <c r="AB141" s="19"/>
      <c r="AC141" s="20">
        <f t="shared" si="76"/>
        <v>10.625</v>
      </c>
      <c r="AD141" s="13">
        <f t="shared" si="54"/>
        <v>0.94117647058823528</v>
      </c>
      <c r="AE141" s="14">
        <f t="shared" si="55"/>
        <v>4.7058823529411764E-2</v>
      </c>
      <c r="AF141" s="14">
        <f t="shared" si="56"/>
        <v>1.1764705882352941E-2</v>
      </c>
      <c r="AG141" s="14">
        <f t="shared" si="57"/>
        <v>0</v>
      </c>
      <c r="AH141" s="14">
        <f t="shared" si="58"/>
        <v>0</v>
      </c>
      <c r="AI141" s="14">
        <f t="shared" si="59"/>
        <v>0</v>
      </c>
      <c r="AJ141" s="14">
        <f t="shared" si="60"/>
        <v>0</v>
      </c>
      <c r="AK141" s="14">
        <f t="shared" si="61"/>
        <v>0</v>
      </c>
      <c r="AL141" s="14">
        <f t="shared" si="62"/>
        <v>0</v>
      </c>
      <c r="AM141" s="14">
        <f t="shared" si="63"/>
        <v>0</v>
      </c>
      <c r="AN141" s="14">
        <f t="shared" si="64"/>
        <v>0</v>
      </c>
      <c r="AO141" s="14">
        <f t="shared" si="65"/>
        <v>0</v>
      </c>
      <c r="AP141" s="15">
        <f t="shared" si="74"/>
        <v>1</v>
      </c>
      <c r="AQ141" s="2" t="str">
        <f t="shared" si="75"/>
        <v>marzipan</v>
      </c>
    </row>
    <row r="142" spans="2:43" x14ac:dyDescent="0.25">
      <c r="B142" s="8" t="s">
        <v>282</v>
      </c>
      <c r="C142" s="19">
        <v>2</v>
      </c>
      <c r="D142" s="19">
        <v>75</v>
      </c>
      <c r="E142" s="17" t="s">
        <v>187</v>
      </c>
      <c r="F142" s="9">
        <v>10</v>
      </c>
      <c r="G142" s="10" t="str">
        <f t="shared" si="66"/>
        <v>330-10</v>
      </c>
      <c r="H142" s="11">
        <v>1</v>
      </c>
      <c r="I142" s="10" t="str">
        <f t="shared" si="67"/>
        <v>330-30</v>
      </c>
      <c r="J142" s="11">
        <v>0.125</v>
      </c>
      <c r="K142" s="10" t="str">
        <f t="shared" si="68"/>
        <v>330-32</v>
      </c>
      <c r="L142" s="11"/>
      <c r="M142" s="10" t="str">
        <f t="shared" si="69"/>
        <v>330-50</v>
      </c>
      <c r="N142" s="11"/>
      <c r="O142" s="10" t="str">
        <f t="shared" si="70"/>
        <v>330-60</v>
      </c>
      <c r="P142" s="11"/>
      <c r="Q142" s="10" t="str">
        <f t="shared" si="71"/>
        <v>330-81</v>
      </c>
      <c r="R142" s="11"/>
      <c r="S142" s="10" t="str">
        <f t="shared" si="72"/>
        <v>330-82</v>
      </c>
      <c r="T142" s="11"/>
      <c r="U142" s="10" t="str">
        <f t="shared" si="73"/>
        <v>330-99</v>
      </c>
      <c r="V142" s="11"/>
      <c r="W142" s="10"/>
      <c r="X142" s="19"/>
      <c r="Y142" s="10"/>
      <c r="Z142" s="19"/>
      <c r="AA142" s="10"/>
      <c r="AB142" s="19"/>
      <c r="AC142" s="20">
        <f t="shared" si="76"/>
        <v>11.125</v>
      </c>
      <c r="AD142" s="13">
        <f t="shared" si="54"/>
        <v>0.898876404494382</v>
      </c>
      <c r="AE142" s="14">
        <f t="shared" si="55"/>
        <v>8.98876404494382E-2</v>
      </c>
      <c r="AF142" s="14">
        <f t="shared" si="56"/>
        <v>1.1235955056179775E-2</v>
      </c>
      <c r="AG142" s="14">
        <f t="shared" si="57"/>
        <v>0</v>
      </c>
      <c r="AH142" s="14">
        <f t="shared" si="58"/>
        <v>0</v>
      </c>
      <c r="AI142" s="14">
        <f t="shared" si="59"/>
        <v>0</v>
      </c>
      <c r="AJ142" s="14">
        <f t="shared" si="60"/>
        <v>0</v>
      </c>
      <c r="AK142" s="14">
        <f t="shared" si="61"/>
        <v>0</v>
      </c>
      <c r="AL142" s="14">
        <f t="shared" si="62"/>
        <v>0</v>
      </c>
      <c r="AM142" s="14">
        <f t="shared" si="63"/>
        <v>0</v>
      </c>
      <c r="AN142" s="14">
        <f t="shared" si="64"/>
        <v>0</v>
      </c>
      <c r="AO142" s="14">
        <f t="shared" si="65"/>
        <v>0</v>
      </c>
      <c r="AP142" s="15">
        <f t="shared" si="74"/>
        <v>1</v>
      </c>
      <c r="AQ142" s="2" t="str">
        <f t="shared" si="75"/>
        <v>sandy beach</v>
      </c>
    </row>
    <row r="143" spans="2:43" x14ac:dyDescent="0.25">
      <c r="B143" s="8" t="s">
        <v>283</v>
      </c>
      <c r="C143" s="19">
        <v>2</v>
      </c>
      <c r="D143" s="19">
        <v>76</v>
      </c>
      <c r="E143" s="17" t="s">
        <v>188</v>
      </c>
      <c r="F143" s="9">
        <v>10</v>
      </c>
      <c r="G143" s="10" t="str">
        <f t="shared" si="66"/>
        <v>330-10</v>
      </c>
      <c r="H143" s="11">
        <v>1</v>
      </c>
      <c r="I143" s="10" t="str">
        <f t="shared" si="67"/>
        <v>330-30</v>
      </c>
      <c r="J143" s="11"/>
      <c r="K143" s="10" t="str">
        <f t="shared" si="68"/>
        <v>330-32</v>
      </c>
      <c r="L143" s="11">
        <v>0.125</v>
      </c>
      <c r="M143" s="10" t="str">
        <f t="shared" si="69"/>
        <v>330-50</v>
      </c>
      <c r="N143" s="11"/>
      <c r="O143" s="10" t="str">
        <f t="shared" si="70"/>
        <v>330-60</v>
      </c>
      <c r="P143" s="11"/>
      <c r="Q143" s="10" t="str">
        <f t="shared" si="71"/>
        <v>330-81</v>
      </c>
      <c r="R143" s="11"/>
      <c r="S143" s="10" t="str">
        <f t="shared" si="72"/>
        <v>330-82</v>
      </c>
      <c r="T143" s="11"/>
      <c r="U143" s="10" t="str">
        <f t="shared" si="73"/>
        <v>330-99</v>
      </c>
      <c r="V143" s="11"/>
      <c r="W143" s="10"/>
      <c r="X143" s="19"/>
      <c r="Y143" s="10"/>
      <c r="Z143" s="19"/>
      <c r="AA143" s="10"/>
      <c r="AB143" s="19"/>
      <c r="AC143" s="20">
        <f t="shared" si="76"/>
        <v>11.125</v>
      </c>
      <c r="AD143" s="13">
        <f t="shared" si="54"/>
        <v>0.898876404494382</v>
      </c>
      <c r="AE143" s="14">
        <f t="shared" si="55"/>
        <v>8.98876404494382E-2</v>
      </c>
      <c r="AF143" s="14">
        <f t="shared" si="56"/>
        <v>0</v>
      </c>
      <c r="AG143" s="14">
        <f t="shared" si="57"/>
        <v>1.1235955056179775E-2</v>
      </c>
      <c r="AH143" s="14">
        <f t="shared" si="58"/>
        <v>0</v>
      </c>
      <c r="AI143" s="14">
        <f t="shared" si="59"/>
        <v>0</v>
      </c>
      <c r="AJ143" s="14">
        <f t="shared" si="60"/>
        <v>0</v>
      </c>
      <c r="AK143" s="14">
        <f t="shared" si="61"/>
        <v>0</v>
      </c>
      <c r="AL143" s="14">
        <f t="shared" si="62"/>
        <v>0</v>
      </c>
      <c r="AM143" s="14">
        <f t="shared" si="63"/>
        <v>0</v>
      </c>
      <c r="AN143" s="14">
        <f t="shared" si="64"/>
        <v>0</v>
      </c>
      <c r="AO143" s="14">
        <f t="shared" si="65"/>
        <v>0</v>
      </c>
      <c r="AP143" s="15">
        <f t="shared" si="74"/>
        <v>1</v>
      </c>
      <c r="AQ143" s="2" t="str">
        <f t="shared" si="75"/>
        <v>mandarin</v>
      </c>
    </row>
    <row r="144" spans="2:43" x14ac:dyDescent="0.25">
      <c r="B144" s="8" t="s">
        <v>284</v>
      </c>
      <c r="C144" s="19">
        <v>2</v>
      </c>
      <c r="D144" s="19">
        <v>77</v>
      </c>
      <c r="E144" s="17" t="s">
        <v>189</v>
      </c>
      <c r="F144" s="9">
        <v>10</v>
      </c>
      <c r="G144" s="10" t="str">
        <f t="shared" si="66"/>
        <v>330-10</v>
      </c>
      <c r="H144" s="11">
        <v>0.5</v>
      </c>
      <c r="I144" s="10" t="str">
        <f t="shared" si="67"/>
        <v>330-30</v>
      </c>
      <c r="J144" s="11"/>
      <c r="K144" s="10" t="str">
        <f t="shared" si="68"/>
        <v>330-32</v>
      </c>
      <c r="L144" s="11">
        <v>0.125</v>
      </c>
      <c r="M144" s="10" t="str">
        <f t="shared" si="69"/>
        <v>330-50</v>
      </c>
      <c r="N144" s="11"/>
      <c r="O144" s="10" t="str">
        <f t="shared" si="70"/>
        <v>330-60</v>
      </c>
      <c r="P144" s="11"/>
      <c r="Q144" s="10" t="str">
        <f t="shared" si="71"/>
        <v>330-81</v>
      </c>
      <c r="R144" s="11"/>
      <c r="S144" s="10" t="str">
        <f t="shared" si="72"/>
        <v>330-82</v>
      </c>
      <c r="T144" s="11"/>
      <c r="U144" s="10" t="str">
        <f t="shared" si="73"/>
        <v>330-99</v>
      </c>
      <c r="V144" s="11"/>
      <c r="W144" s="10"/>
      <c r="X144" s="19"/>
      <c r="Y144" s="10"/>
      <c r="Z144" s="19"/>
      <c r="AA144" s="10"/>
      <c r="AB144" s="19"/>
      <c r="AC144" s="20">
        <f t="shared" si="76"/>
        <v>10.625</v>
      </c>
      <c r="AD144" s="13">
        <f t="shared" si="54"/>
        <v>0.94117647058823528</v>
      </c>
      <c r="AE144" s="14">
        <f t="shared" si="55"/>
        <v>4.7058823529411764E-2</v>
      </c>
      <c r="AF144" s="14">
        <f t="shared" si="56"/>
        <v>0</v>
      </c>
      <c r="AG144" s="14">
        <f t="shared" si="57"/>
        <v>1.1764705882352941E-2</v>
      </c>
      <c r="AH144" s="14">
        <f t="shared" si="58"/>
        <v>0</v>
      </c>
      <c r="AI144" s="14">
        <f t="shared" si="59"/>
        <v>0</v>
      </c>
      <c r="AJ144" s="14">
        <f t="shared" si="60"/>
        <v>0</v>
      </c>
      <c r="AK144" s="14">
        <f t="shared" si="61"/>
        <v>0</v>
      </c>
      <c r="AL144" s="14">
        <f t="shared" si="62"/>
        <v>0</v>
      </c>
      <c r="AM144" s="14">
        <f t="shared" si="63"/>
        <v>0</v>
      </c>
      <c r="AN144" s="14">
        <f t="shared" si="64"/>
        <v>0</v>
      </c>
      <c r="AO144" s="14">
        <f t="shared" si="65"/>
        <v>0</v>
      </c>
      <c r="AP144" s="15">
        <f t="shared" si="74"/>
        <v>1</v>
      </c>
      <c r="AQ144" s="2" t="str">
        <f t="shared" si="75"/>
        <v>light salmon</v>
      </c>
    </row>
    <row r="145" spans="2:43" x14ac:dyDescent="0.25">
      <c r="B145" s="8" t="s">
        <v>285</v>
      </c>
      <c r="C145" s="19">
        <v>2</v>
      </c>
      <c r="D145" s="19">
        <v>78</v>
      </c>
      <c r="E145" s="17" t="s">
        <v>190</v>
      </c>
      <c r="F145" s="9">
        <v>10</v>
      </c>
      <c r="G145" s="10" t="str">
        <f t="shared" si="66"/>
        <v>330-10</v>
      </c>
      <c r="H145" s="11">
        <v>0.5</v>
      </c>
      <c r="I145" s="10" t="str">
        <f t="shared" si="67"/>
        <v>330-30</v>
      </c>
      <c r="J145" s="11"/>
      <c r="K145" s="10" t="str">
        <f t="shared" si="68"/>
        <v>330-32</v>
      </c>
      <c r="L145" s="11">
        <v>0.5</v>
      </c>
      <c r="M145" s="10" t="str">
        <f t="shared" si="69"/>
        <v>330-50</v>
      </c>
      <c r="N145" s="11"/>
      <c r="O145" s="10" t="str">
        <f t="shared" si="70"/>
        <v>330-60</v>
      </c>
      <c r="P145" s="11"/>
      <c r="Q145" s="10" t="str">
        <f t="shared" si="71"/>
        <v>330-81</v>
      </c>
      <c r="R145" s="11"/>
      <c r="S145" s="10" t="str">
        <f t="shared" si="72"/>
        <v>330-82</v>
      </c>
      <c r="T145" s="11"/>
      <c r="U145" s="10" t="str">
        <f t="shared" si="73"/>
        <v>330-99</v>
      </c>
      <c r="V145" s="11"/>
      <c r="W145" s="10"/>
      <c r="X145" s="19"/>
      <c r="Y145" s="10"/>
      <c r="Z145" s="19"/>
      <c r="AA145" s="10"/>
      <c r="AB145" s="19"/>
      <c r="AC145" s="20">
        <f t="shared" si="76"/>
        <v>11</v>
      </c>
      <c r="AD145" s="13">
        <f t="shared" si="54"/>
        <v>0.90909090909090906</v>
      </c>
      <c r="AE145" s="14">
        <f t="shared" si="55"/>
        <v>4.5454545454545456E-2</v>
      </c>
      <c r="AF145" s="14">
        <f t="shared" si="56"/>
        <v>0</v>
      </c>
      <c r="AG145" s="14">
        <f t="shared" si="57"/>
        <v>4.5454545454545456E-2</v>
      </c>
      <c r="AH145" s="14">
        <f t="shared" si="58"/>
        <v>0</v>
      </c>
      <c r="AI145" s="14">
        <f t="shared" si="59"/>
        <v>0</v>
      </c>
      <c r="AJ145" s="14">
        <f t="shared" si="60"/>
        <v>0</v>
      </c>
      <c r="AK145" s="14">
        <f t="shared" si="61"/>
        <v>0</v>
      </c>
      <c r="AL145" s="14">
        <f t="shared" si="62"/>
        <v>0</v>
      </c>
      <c r="AM145" s="14">
        <f t="shared" si="63"/>
        <v>0</v>
      </c>
      <c r="AN145" s="14">
        <f t="shared" si="64"/>
        <v>0</v>
      </c>
      <c r="AO145" s="14">
        <f t="shared" si="65"/>
        <v>0</v>
      </c>
      <c r="AP145" s="15">
        <f t="shared" si="74"/>
        <v>0.99999999999999989</v>
      </c>
      <c r="AQ145" s="2" t="str">
        <f t="shared" si="75"/>
        <v>greater flamingo</v>
      </c>
    </row>
    <row r="146" spans="2:43" x14ac:dyDescent="0.25">
      <c r="B146" s="8" t="s">
        <v>286</v>
      </c>
      <c r="C146" s="19">
        <v>2</v>
      </c>
      <c r="D146" s="19">
        <v>79</v>
      </c>
      <c r="E146" s="17" t="s">
        <v>191</v>
      </c>
      <c r="F146" s="9">
        <v>10</v>
      </c>
      <c r="G146" s="10" t="str">
        <f t="shared" si="66"/>
        <v>330-10</v>
      </c>
      <c r="H146" s="11">
        <v>1</v>
      </c>
      <c r="I146" s="10" t="str">
        <f t="shared" si="67"/>
        <v>330-30</v>
      </c>
      <c r="J146" s="11"/>
      <c r="K146" s="10" t="str">
        <f t="shared" si="68"/>
        <v>330-32</v>
      </c>
      <c r="L146" s="11">
        <v>0.5</v>
      </c>
      <c r="M146" s="10" t="str">
        <f t="shared" si="69"/>
        <v>330-50</v>
      </c>
      <c r="N146" s="11"/>
      <c r="O146" s="10" t="str">
        <f t="shared" si="70"/>
        <v>330-60</v>
      </c>
      <c r="P146" s="11"/>
      <c r="Q146" s="10" t="str">
        <f t="shared" si="71"/>
        <v>330-81</v>
      </c>
      <c r="R146" s="11"/>
      <c r="S146" s="10" t="str">
        <f t="shared" si="72"/>
        <v>330-82</v>
      </c>
      <c r="T146" s="11"/>
      <c r="U146" s="10" t="str">
        <f t="shared" si="73"/>
        <v>330-99</v>
      </c>
      <c r="V146" s="11"/>
      <c r="W146" s="10"/>
      <c r="X146" s="19"/>
      <c r="Y146" s="10"/>
      <c r="Z146" s="19"/>
      <c r="AA146" s="10"/>
      <c r="AB146" s="19"/>
      <c r="AC146" s="20">
        <f t="shared" si="76"/>
        <v>11.5</v>
      </c>
      <c r="AD146" s="13">
        <f t="shared" si="54"/>
        <v>0.86956521739130432</v>
      </c>
      <c r="AE146" s="14">
        <f t="shared" si="55"/>
        <v>8.6956521739130432E-2</v>
      </c>
      <c r="AF146" s="14">
        <f t="shared" si="56"/>
        <v>0</v>
      </c>
      <c r="AG146" s="14">
        <f t="shared" si="57"/>
        <v>4.3478260869565216E-2</v>
      </c>
      <c r="AH146" s="14">
        <f t="shared" si="58"/>
        <v>0</v>
      </c>
      <c r="AI146" s="14">
        <f t="shared" si="59"/>
        <v>0</v>
      </c>
      <c r="AJ146" s="14">
        <f t="shared" si="60"/>
        <v>0</v>
      </c>
      <c r="AK146" s="14">
        <f t="shared" si="61"/>
        <v>0</v>
      </c>
      <c r="AL146" s="14">
        <f t="shared" si="62"/>
        <v>0</v>
      </c>
      <c r="AM146" s="14">
        <f t="shared" si="63"/>
        <v>0</v>
      </c>
      <c r="AN146" s="14">
        <f t="shared" si="64"/>
        <v>0</v>
      </c>
      <c r="AO146" s="14">
        <f t="shared" si="65"/>
        <v>0</v>
      </c>
      <c r="AP146" s="15">
        <f t="shared" si="74"/>
        <v>1</v>
      </c>
      <c r="AQ146" s="2" t="str">
        <f t="shared" si="75"/>
        <v>salmon</v>
      </c>
    </row>
    <row r="147" spans="2:43" x14ac:dyDescent="0.25">
      <c r="B147" s="8" t="s">
        <v>287</v>
      </c>
      <c r="C147" s="19">
        <v>2</v>
      </c>
      <c r="D147" s="19">
        <v>80</v>
      </c>
      <c r="E147" s="17" t="s">
        <v>192</v>
      </c>
      <c r="F147" s="9">
        <v>10</v>
      </c>
      <c r="G147" s="10" t="str">
        <f t="shared" si="66"/>
        <v>330-10</v>
      </c>
      <c r="H147" s="11"/>
      <c r="I147" s="10" t="str">
        <f t="shared" si="67"/>
        <v>330-30</v>
      </c>
      <c r="J147" s="11"/>
      <c r="K147" s="10" t="str">
        <f t="shared" si="68"/>
        <v>330-32</v>
      </c>
      <c r="L147" s="11">
        <v>0.5</v>
      </c>
      <c r="M147" s="10" t="str">
        <f t="shared" si="69"/>
        <v>330-50</v>
      </c>
      <c r="N147" s="11">
        <v>0.5</v>
      </c>
      <c r="O147" s="10" t="str">
        <f t="shared" si="70"/>
        <v>330-60</v>
      </c>
      <c r="P147" s="11"/>
      <c r="Q147" s="10" t="str">
        <f t="shared" si="71"/>
        <v>330-81</v>
      </c>
      <c r="R147" s="11"/>
      <c r="S147" s="10" t="str">
        <f t="shared" si="72"/>
        <v>330-82</v>
      </c>
      <c r="T147" s="11"/>
      <c r="U147" s="10" t="str">
        <f t="shared" si="73"/>
        <v>330-99</v>
      </c>
      <c r="V147" s="11"/>
      <c r="W147" s="10"/>
      <c r="X147" s="19"/>
      <c r="Y147" s="10"/>
      <c r="Z147" s="19"/>
      <c r="AA147" s="10"/>
      <c r="AB147" s="19"/>
      <c r="AC147" s="20">
        <f t="shared" si="76"/>
        <v>11</v>
      </c>
      <c r="AD147" s="13">
        <f t="shared" si="54"/>
        <v>0.90909090909090906</v>
      </c>
      <c r="AE147" s="14">
        <f t="shared" si="55"/>
        <v>0</v>
      </c>
      <c r="AF147" s="14">
        <f t="shared" si="56"/>
        <v>0</v>
      </c>
      <c r="AG147" s="14">
        <f t="shared" si="57"/>
        <v>4.5454545454545456E-2</v>
      </c>
      <c r="AH147" s="14">
        <f t="shared" si="58"/>
        <v>4.5454545454545456E-2</v>
      </c>
      <c r="AI147" s="14">
        <f t="shared" si="59"/>
        <v>0</v>
      </c>
      <c r="AJ147" s="14">
        <f t="shared" si="60"/>
        <v>0</v>
      </c>
      <c r="AK147" s="14">
        <f t="shared" si="61"/>
        <v>0</v>
      </c>
      <c r="AL147" s="14">
        <f t="shared" si="62"/>
        <v>0</v>
      </c>
      <c r="AM147" s="14">
        <f t="shared" si="63"/>
        <v>0</v>
      </c>
      <c r="AN147" s="14">
        <f t="shared" si="64"/>
        <v>0</v>
      </c>
      <c r="AO147" s="14">
        <f t="shared" si="65"/>
        <v>0</v>
      </c>
      <c r="AP147" s="15">
        <f t="shared" si="74"/>
        <v>0.99999999999999989</v>
      </c>
      <c r="AQ147" s="2" t="str">
        <f t="shared" si="75"/>
        <v>celina</v>
      </c>
    </row>
    <row r="148" spans="2:43" x14ac:dyDescent="0.25">
      <c r="B148" s="8" t="s">
        <v>288</v>
      </c>
      <c r="C148" s="19">
        <v>2</v>
      </c>
      <c r="D148" s="19">
        <v>81</v>
      </c>
      <c r="E148" s="17" t="s">
        <v>193</v>
      </c>
      <c r="F148" s="9">
        <v>10</v>
      </c>
      <c r="G148" s="10" t="str">
        <f t="shared" si="66"/>
        <v>330-10</v>
      </c>
      <c r="H148" s="11"/>
      <c r="I148" s="10" t="str">
        <f t="shared" si="67"/>
        <v>330-30</v>
      </c>
      <c r="J148" s="11"/>
      <c r="K148" s="10" t="str">
        <f t="shared" si="68"/>
        <v>330-32</v>
      </c>
      <c r="L148" s="11">
        <v>0.5</v>
      </c>
      <c r="M148" s="10" t="str">
        <f t="shared" si="69"/>
        <v>330-50</v>
      </c>
      <c r="N148" s="11">
        <v>0.125</v>
      </c>
      <c r="O148" s="10" t="str">
        <f t="shared" si="70"/>
        <v>330-60</v>
      </c>
      <c r="P148" s="11"/>
      <c r="Q148" s="10" t="str">
        <f t="shared" si="71"/>
        <v>330-81</v>
      </c>
      <c r="R148" s="11"/>
      <c r="S148" s="10" t="str">
        <f t="shared" si="72"/>
        <v>330-82</v>
      </c>
      <c r="T148" s="11"/>
      <c r="U148" s="10" t="str">
        <f t="shared" si="73"/>
        <v>330-99</v>
      </c>
      <c r="V148" s="11"/>
      <c r="W148" s="10"/>
      <c r="X148" s="19"/>
      <c r="Y148" s="10"/>
      <c r="Z148" s="19"/>
      <c r="AA148" s="10"/>
      <c r="AB148" s="19"/>
      <c r="AC148" s="20">
        <f t="shared" si="76"/>
        <v>10.625</v>
      </c>
      <c r="AD148" s="13">
        <f t="shared" si="54"/>
        <v>0.94117647058823528</v>
      </c>
      <c r="AE148" s="14">
        <f t="shared" si="55"/>
        <v>0</v>
      </c>
      <c r="AF148" s="14">
        <f t="shared" si="56"/>
        <v>0</v>
      </c>
      <c r="AG148" s="14">
        <f t="shared" si="57"/>
        <v>4.7058823529411764E-2</v>
      </c>
      <c r="AH148" s="14">
        <f t="shared" si="58"/>
        <v>1.1764705882352941E-2</v>
      </c>
      <c r="AI148" s="14">
        <f t="shared" si="59"/>
        <v>0</v>
      </c>
      <c r="AJ148" s="14">
        <f t="shared" si="60"/>
        <v>0</v>
      </c>
      <c r="AK148" s="14">
        <f t="shared" si="61"/>
        <v>0</v>
      </c>
      <c r="AL148" s="14">
        <f t="shared" si="62"/>
        <v>0</v>
      </c>
      <c r="AM148" s="14">
        <f t="shared" si="63"/>
        <v>0</v>
      </c>
      <c r="AN148" s="14">
        <f t="shared" si="64"/>
        <v>0</v>
      </c>
      <c r="AO148" s="14">
        <f t="shared" si="65"/>
        <v>0</v>
      </c>
      <c r="AP148" s="15">
        <f t="shared" si="74"/>
        <v>1</v>
      </c>
      <c r="AQ148" s="2" t="str">
        <f t="shared" si="75"/>
        <v>grape jam</v>
      </c>
    </row>
    <row r="149" spans="2:43" x14ac:dyDescent="0.25">
      <c r="B149" s="8" t="s">
        <v>289</v>
      </c>
      <c r="C149" s="19">
        <v>2</v>
      </c>
      <c r="D149" s="19">
        <v>82</v>
      </c>
      <c r="E149" s="17" t="s">
        <v>194</v>
      </c>
      <c r="F149" s="9">
        <v>10</v>
      </c>
      <c r="G149" s="10" t="str">
        <f t="shared" si="66"/>
        <v>330-10</v>
      </c>
      <c r="H149" s="11"/>
      <c r="I149" s="10" t="str">
        <f t="shared" si="67"/>
        <v>330-30</v>
      </c>
      <c r="J149" s="11"/>
      <c r="K149" s="10" t="str">
        <f t="shared" si="68"/>
        <v>330-32</v>
      </c>
      <c r="L149" s="11">
        <v>1</v>
      </c>
      <c r="M149" s="10" t="str">
        <f t="shared" si="69"/>
        <v>330-50</v>
      </c>
      <c r="N149" s="11"/>
      <c r="O149" s="10" t="str">
        <f t="shared" si="70"/>
        <v>330-60</v>
      </c>
      <c r="P149" s="11">
        <v>0.125</v>
      </c>
      <c r="Q149" s="10" t="str">
        <f t="shared" si="71"/>
        <v>330-81</v>
      </c>
      <c r="R149" s="11"/>
      <c r="S149" s="10" t="str">
        <f t="shared" si="72"/>
        <v>330-82</v>
      </c>
      <c r="T149" s="11"/>
      <c r="U149" s="10" t="str">
        <f t="shared" si="73"/>
        <v>330-99</v>
      </c>
      <c r="V149" s="11"/>
      <c r="W149" s="10"/>
      <c r="X149" s="19"/>
      <c r="Y149" s="10"/>
      <c r="Z149" s="19"/>
      <c r="AA149" s="10"/>
      <c r="AB149" s="19"/>
      <c r="AC149" s="20">
        <f t="shared" si="76"/>
        <v>11.125</v>
      </c>
      <c r="AD149" s="13">
        <f t="shared" si="54"/>
        <v>0.898876404494382</v>
      </c>
      <c r="AE149" s="14">
        <f t="shared" si="55"/>
        <v>0</v>
      </c>
      <c r="AF149" s="14">
        <f t="shared" si="56"/>
        <v>0</v>
      </c>
      <c r="AG149" s="14">
        <f t="shared" si="57"/>
        <v>8.98876404494382E-2</v>
      </c>
      <c r="AH149" s="14">
        <f t="shared" si="58"/>
        <v>0</v>
      </c>
      <c r="AI149" s="14">
        <f t="shared" si="59"/>
        <v>1.1235955056179775E-2</v>
      </c>
      <c r="AJ149" s="14">
        <f t="shared" si="60"/>
        <v>0</v>
      </c>
      <c r="AK149" s="14">
        <f t="shared" si="61"/>
        <v>0</v>
      </c>
      <c r="AL149" s="14">
        <f t="shared" si="62"/>
        <v>0</v>
      </c>
      <c r="AM149" s="14">
        <f t="shared" si="63"/>
        <v>0</v>
      </c>
      <c r="AN149" s="14">
        <f t="shared" si="64"/>
        <v>0</v>
      </c>
      <c r="AO149" s="14">
        <f t="shared" si="65"/>
        <v>0</v>
      </c>
      <c r="AP149" s="15">
        <f t="shared" si="74"/>
        <v>1</v>
      </c>
      <c r="AQ149" s="2" t="str">
        <f t="shared" si="75"/>
        <v>cherokee</v>
      </c>
    </row>
    <row r="150" spans="2:43" x14ac:dyDescent="0.25">
      <c r="B150" s="8" t="s">
        <v>290</v>
      </c>
      <c r="C150" s="19">
        <v>2</v>
      </c>
      <c r="D150" s="19">
        <v>83</v>
      </c>
      <c r="E150" s="17" t="s">
        <v>195</v>
      </c>
      <c r="F150" s="9">
        <v>10</v>
      </c>
      <c r="G150" s="10" t="str">
        <f t="shared" si="66"/>
        <v>330-10</v>
      </c>
      <c r="H150" s="11"/>
      <c r="I150" s="10" t="str">
        <f t="shared" si="67"/>
        <v>330-30</v>
      </c>
      <c r="J150" s="11"/>
      <c r="K150" s="10" t="str">
        <f t="shared" si="68"/>
        <v>330-32</v>
      </c>
      <c r="L150" s="11">
        <v>1</v>
      </c>
      <c r="M150" s="10" t="str">
        <f t="shared" si="69"/>
        <v>330-50</v>
      </c>
      <c r="N150" s="11"/>
      <c r="O150" s="10" t="str">
        <f t="shared" si="70"/>
        <v>330-60</v>
      </c>
      <c r="P150" s="11">
        <v>0.5</v>
      </c>
      <c r="Q150" s="10" t="str">
        <f t="shared" si="71"/>
        <v>330-81</v>
      </c>
      <c r="R150" s="11"/>
      <c r="S150" s="10" t="str">
        <f t="shared" si="72"/>
        <v>330-82</v>
      </c>
      <c r="T150" s="11"/>
      <c r="U150" s="10" t="str">
        <f t="shared" si="73"/>
        <v>330-99</v>
      </c>
      <c r="V150" s="11"/>
      <c r="W150" s="10"/>
      <c r="X150" s="19"/>
      <c r="Y150" s="10"/>
      <c r="Z150" s="19"/>
      <c r="AA150" s="10"/>
      <c r="AB150" s="19"/>
      <c r="AC150" s="20">
        <f t="shared" si="76"/>
        <v>11.5</v>
      </c>
      <c r="AD150" s="13">
        <f t="shared" si="54"/>
        <v>0.86956521739130432</v>
      </c>
      <c r="AE150" s="14">
        <f t="shared" si="55"/>
        <v>0</v>
      </c>
      <c r="AF150" s="14">
        <f t="shared" si="56"/>
        <v>0</v>
      </c>
      <c r="AG150" s="14">
        <f t="shared" si="57"/>
        <v>8.6956521739130432E-2</v>
      </c>
      <c r="AH150" s="14">
        <f t="shared" si="58"/>
        <v>0</v>
      </c>
      <c r="AI150" s="14">
        <f t="shared" si="59"/>
        <v>4.3478260869565216E-2</v>
      </c>
      <c r="AJ150" s="14">
        <f t="shared" si="60"/>
        <v>0</v>
      </c>
      <c r="AK150" s="14">
        <f t="shared" si="61"/>
        <v>0</v>
      </c>
      <c r="AL150" s="14">
        <f t="shared" si="62"/>
        <v>0</v>
      </c>
      <c r="AM150" s="14">
        <f t="shared" si="63"/>
        <v>0</v>
      </c>
      <c r="AN150" s="14">
        <f t="shared" si="64"/>
        <v>0</v>
      </c>
      <c r="AO150" s="14">
        <f t="shared" si="65"/>
        <v>0</v>
      </c>
      <c r="AP150" s="15">
        <f t="shared" si="74"/>
        <v>1</v>
      </c>
      <c r="AQ150" s="2" t="str">
        <f t="shared" si="75"/>
        <v>navajo</v>
      </c>
    </row>
    <row r="151" spans="2:43" x14ac:dyDescent="0.25">
      <c r="B151" s="8" t="s">
        <v>291</v>
      </c>
      <c r="C151" s="19">
        <v>2</v>
      </c>
      <c r="D151" s="19">
        <v>84</v>
      </c>
      <c r="E151" s="17" t="s">
        <v>196</v>
      </c>
      <c r="F151" s="9">
        <v>10</v>
      </c>
      <c r="G151" s="10" t="str">
        <f t="shared" si="66"/>
        <v>330-10</v>
      </c>
      <c r="H151" s="11"/>
      <c r="I151" s="10" t="str">
        <f t="shared" si="67"/>
        <v>330-30</v>
      </c>
      <c r="J151" s="11"/>
      <c r="K151" s="10" t="str">
        <f t="shared" si="68"/>
        <v>330-32</v>
      </c>
      <c r="L151" s="11">
        <v>2.5</v>
      </c>
      <c r="M151" s="10" t="str">
        <f t="shared" si="69"/>
        <v>330-50</v>
      </c>
      <c r="N151" s="11">
        <v>2.5</v>
      </c>
      <c r="O151" s="10" t="str">
        <f t="shared" si="70"/>
        <v>330-60</v>
      </c>
      <c r="P151" s="11"/>
      <c r="Q151" s="10" t="str">
        <f t="shared" si="71"/>
        <v>330-81</v>
      </c>
      <c r="R151" s="11"/>
      <c r="S151" s="10" t="str">
        <f t="shared" si="72"/>
        <v>330-82</v>
      </c>
      <c r="T151" s="11"/>
      <c r="U151" s="10" t="str">
        <f t="shared" si="73"/>
        <v>330-99</v>
      </c>
      <c r="V151" s="11"/>
      <c r="W151" s="10"/>
      <c r="X151" s="19"/>
      <c r="Y151" s="10"/>
      <c r="Z151" s="19"/>
      <c r="AA151" s="10"/>
      <c r="AB151" s="19"/>
      <c r="AC151" s="20">
        <f t="shared" si="76"/>
        <v>15</v>
      </c>
      <c r="AD151" s="13">
        <f t="shared" si="54"/>
        <v>0.66666666666666663</v>
      </c>
      <c r="AE151" s="14">
        <f t="shared" si="55"/>
        <v>0</v>
      </c>
      <c r="AF151" s="14">
        <f t="shared" si="56"/>
        <v>0</v>
      </c>
      <c r="AG151" s="14">
        <f t="shared" si="57"/>
        <v>0.16666666666666666</v>
      </c>
      <c r="AH151" s="14">
        <f t="shared" si="58"/>
        <v>0.16666666666666666</v>
      </c>
      <c r="AI151" s="14">
        <f t="shared" si="59"/>
        <v>0</v>
      </c>
      <c r="AJ151" s="14">
        <f t="shared" si="60"/>
        <v>0</v>
      </c>
      <c r="AK151" s="14">
        <f t="shared" si="61"/>
        <v>0</v>
      </c>
      <c r="AL151" s="14">
        <f t="shared" si="62"/>
        <v>0</v>
      </c>
      <c r="AM151" s="14">
        <f t="shared" si="63"/>
        <v>0</v>
      </c>
      <c r="AN151" s="14">
        <f t="shared" si="64"/>
        <v>0</v>
      </c>
      <c r="AO151" s="14">
        <f t="shared" si="65"/>
        <v>0</v>
      </c>
      <c r="AP151" s="15">
        <f t="shared" si="74"/>
        <v>0.99999999999999989</v>
      </c>
      <c r="AQ151" s="2" t="str">
        <f t="shared" si="75"/>
        <v>havanna</v>
      </c>
    </row>
    <row r="152" spans="2:43" x14ac:dyDescent="0.25">
      <c r="B152" s="8" t="s">
        <v>292</v>
      </c>
      <c r="C152" s="19">
        <v>2</v>
      </c>
      <c r="D152" s="19">
        <v>85</v>
      </c>
      <c r="E152" s="17" t="s">
        <v>197</v>
      </c>
      <c r="F152" s="9">
        <v>10</v>
      </c>
      <c r="G152" s="10" t="str">
        <f t="shared" si="66"/>
        <v>330-10</v>
      </c>
      <c r="H152" s="11">
        <v>2.5</v>
      </c>
      <c r="I152" s="10" t="str">
        <f t="shared" si="67"/>
        <v>330-30</v>
      </c>
      <c r="J152" s="11"/>
      <c r="K152" s="10" t="str">
        <f t="shared" si="68"/>
        <v>330-32</v>
      </c>
      <c r="L152" s="11">
        <v>2.5</v>
      </c>
      <c r="M152" s="10" t="str">
        <f t="shared" si="69"/>
        <v>330-50</v>
      </c>
      <c r="N152" s="11"/>
      <c r="O152" s="10" t="str">
        <f t="shared" si="70"/>
        <v>330-60</v>
      </c>
      <c r="P152" s="11"/>
      <c r="Q152" s="10" t="str">
        <f t="shared" si="71"/>
        <v>330-81</v>
      </c>
      <c r="R152" s="11"/>
      <c r="S152" s="10" t="str">
        <f t="shared" si="72"/>
        <v>330-82</v>
      </c>
      <c r="T152" s="11"/>
      <c r="U152" s="10" t="str">
        <f t="shared" si="73"/>
        <v>330-99</v>
      </c>
      <c r="V152" s="11"/>
      <c r="W152" s="10"/>
      <c r="X152" s="19"/>
      <c r="Y152" s="10"/>
      <c r="Z152" s="19"/>
      <c r="AA152" s="10"/>
      <c r="AB152" s="19"/>
      <c r="AC152" s="20">
        <f t="shared" si="76"/>
        <v>15</v>
      </c>
      <c r="AD152" s="13">
        <f t="shared" si="54"/>
        <v>0.66666666666666663</v>
      </c>
      <c r="AE152" s="14">
        <f t="shared" si="55"/>
        <v>0.16666666666666666</v>
      </c>
      <c r="AF152" s="14">
        <f t="shared" si="56"/>
        <v>0</v>
      </c>
      <c r="AG152" s="14">
        <f t="shared" si="57"/>
        <v>0.16666666666666666</v>
      </c>
      <c r="AH152" s="14">
        <f t="shared" si="58"/>
        <v>0</v>
      </c>
      <c r="AI152" s="14">
        <f t="shared" si="59"/>
        <v>0</v>
      </c>
      <c r="AJ152" s="14">
        <f t="shared" si="60"/>
        <v>0</v>
      </c>
      <c r="AK152" s="14">
        <f t="shared" si="61"/>
        <v>0</v>
      </c>
      <c r="AL152" s="14">
        <f t="shared" si="62"/>
        <v>0</v>
      </c>
      <c r="AM152" s="14">
        <f t="shared" si="63"/>
        <v>0</v>
      </c>
      <c r="AN152" s="14">
        <f t="shared" si="64"/>
        <v>0</v>
      </c>
      <c r="AO152" s="14">
        <f t="shared" si="65"/>
        <v>0</v>
      </c>
      <c r="AP152" s="15">
        <f t="shared" si="74"/>
        <v>0.99999999999999989</v>
      </c>
      <c r="AQ152" s="2" t="str">
        <f t="shared" si="75"/>
        <v>coral</v>
      </c>
    </row>
    <row r="153" spans="2:43" x14ac:dyDescent="0.25">
      <c r="B153" s="8" t="s">
        <v>293</v>
      </c>
      <c r="C153" s="19">
        <v>2</v>
      </c>
      <c r="D153" s="19">
        <v>86</v>
      </c>
      <c r="E153" s="17" t="s">
        <v>198</v>
      </c>
      <c r="F153" s="9">
        <v>5</v>
      </c>
      <c r="G153" s="10" t="str">
        <f t="shared" si="66"/>
        <v>330-10</v>
      </c>
      <c r="H153" s="11">
        <v>2.5</v>
      </c>
      <c r="I153" s="10" t="str">
        <f t="shared" si="67"/>
        <v>330-30</v>
      </c>
      <c r="J153" s="11"/>
      <c r="K153" s="10" t="str">
        <f t="shared" si="68"/>
        <v>330-32</v>
      </c>
      <c r="L153" s="11">
        <v>2.5</v>
      </c>
      <c r="M153" s="10" t="str">
        <f t="shared" si="69"/>
        <v>330-50</v>
      </c>
      <c r="N153" s="11"/>
      <c r="O153" s="10" t="str">
        <f t="shared" si="70"/>
        <v>330-60</v>
      </c>
      <c r="P153" s="11"/>
      <c r="Q153" s="10" t="str">
        <f t="shared" si="71"/>
        <v>330-81</v>
      </c>
      <c r="R153" s="11"/>
      <c r="S153" s="10" t="str">
        <f t="shared" si="72"/>
        <v>330-82</v>
      </c>
      <c r="T153" s="11"/>
      <c r="U153" s="10" t="str">
        <f t="shared" si="73"/>
        <v>330-99</v>
      </c>
      <c r="V153" s="11"/>
      <c r="W153" s="10"/>
      <c r="X153" s="19"/>
      <c r="Y153" s="10"/>
      <c r="Z153" s="19"/>
      <c r="AA153" s="10"/>
      <c r="AB153" s="19"/>
      <c r="AC153" s="20">
        <f t="shared" si="76"/>
        <v>10</v>
      </c>
      <c r="AD153" s="13">
        <f t="shared" si="54"/>
        <v>0.5</v>
      </c>
      <c r="AE153" s="14">
        <f t="shared" si="55"/>
        <v>0.25</v>
      </c>
      <c r="AF153" s="14">
        <f t="shared" si="56"/>
        <v>0</v>
      </c>
      <c r="AG153" s="14">
        <f t="shared" si="57"/>
        <v>0.25</v>
      </c>
      <c r="AH153" s="14">
        <f t="shared" si="58"/>
        <v>0</v>
      </c>
      <c r="AI153" s="14">
        <f t="shared" si="59"/>
        <v>0</v>
      </c>
      <c r="AJ153" s="14">
        <f t="shared" si="60"/>
        <v>0</v>
      </c>
      <c r="AK153" s="14">
        <f t="shared" si="61"/>
        <v>0</v>
      </c>
      <c r="AL153" s="14">
        <f t="shared" si="62"/>
        <v>0</v>
      </c>
      <c r="AM153" s="14">
        <f t="shared" si="63"/>
        <v>0</v>
      </c>
      <c r="AN153" s="14">
        <f t="shared" si="64"/>
        <v>0</v>
      </c>
      <c r="AO153" s="14">
        <f t="shared" si="65"/>
        <v>0</v>
      </c>
      <c r="AP153" s="15">
        <f t="shared" si="74"/>
        <v>1</v>
      </c>
      <c r="AQ153" s="2" t="str">
        <f t="shared" si="75"/>
        <v>indian red</v>
      </c>
    </row>
    <row r="154" spans="2:43" x14ac:dyDescent="0.25">
      <c r="B154" s="8" t="s">
        <v>294</v>
      </c>
      <c r="C154" s="19">
        <v>2</v>
      </c>
      <c r="D154" s="19">
        <v>87</v>
      </c>
      <c r="E154" s="17" t="s">
        <v>199</v>
      </c>
      <c r="F154" s="9">
        <v>5</v>
      </c>
      <c r="G154" s="10" t="str">
        <f t="shared" si="66"/>
        <v>330-10</v>
      </c>
      <c r="H154" s="11">
        <v>3.5</v>
      </c>
      <c r="I154" s="10" t="str">
        <f t="shared" si="67"/>
        <v>330-30</v>
      </c>
      <c r="J154" s="11"/>
      <c r="K154" s="10" t="str">
        <f t="shared" si="68"/>
        <v>330-32</v>
      </c>
      <c r="L154" s="11">
        <v>0.5</v>
      </c>
      <c r="M154" s="10" t="str">
        <f t="shared" si="69"/>
        <v>330-50</v>
      </c>
      <c r="N154" s="11"/>
      <c r="O154" s="10" t="str">
        <f t="shared" si="70"/>
        <v>330-60</v>
      </c>
      <c r="P154" s="11"/>
      <c r="Q154" s="10" t="str">
        <f t="shared" si="71"/>
        <v>330-81</v>
      </c>
      <c r="R154" s="11"/>
      <c r="S154" s="10" t="str">
        <f t="shared" si="72"/>
        <v>330-82</v>
      </c>
      <c r="T154" s="11"/>
      <c r="U154" s="10" t="str">
        <f t="shared" si="73"/>
        <v>330-99</v>
      </c>
      <c r="V154" s="11"/>
      <c r="W154" s="10"/>
      <c r="X154" s="19"/>
      <c r="Y154" s="10"/>
      <c r="Z154" s="19"/>
      <c r="AA154" s="10"/>
      <c r="AB154" s="19"/>
      <c r="AC154" s="20">
        <f t="shared" si="76"/>
        <v>9</v>
      </c>
      <c r="AD154" s="13">
        <f t="shared" si="54"/>
        <v>0.55555555555555558</v>
      </c>
      <c r="AE154" s="14">
        <f t="shared" si="55"/>
        <v>0.3888888888888889</v>
      </c>
      <c r="AF154" s="14">
        <f t="shared" si="56"/>
        <v>0</v>
      </c>
      <c r="AG154" s="14">
        <f t="shared" si="57"/>
        <v>5.5555555555555552E-2</v>
      </c>
      <c r="AH154" s="14">
        <f t="shared" si="58"/>
        <v>0</v>
      </c>
      <c r="AI154" s="14">
        <f t="shared" si="59"/>
        <v>0</v>
      </c>
      <c r="AJ154" s="14">
        <f t="shared" si="60"/>
        <v>0</v>
      </c>
      <c r="AK154" s="14">
        <f t="shared" si="61"/>
        <v>0</v>
      </c>
      <c r="AL154" s="14">
        <f t="shared" si="62"/>
        <v>0</v>
      </c>
      <c r="AM154" s="14">
        <f t="shared" si="63"/>
        <v>0</v>
      </c>
      <c r="AN154" s="14">
        <f t="shared" si="64"/>
        <v>0</v>
      </c>
      <c r="AO154" s="14">
        <f t="shared" si="65"/>
        <v>0</v>
      </c>
      <c r="AP154" s="15">
        <f t="shared" si="74"/>
        <v>1</v>
      </c>
      <c r="AQ154" s="2" t="str">
        <f t="shared" si="75"/>
        <v>calendula</v>
      </c>
    </row>
    <row r="155" spans="2:43" x14ac:dyDescent="0.25">
      <c r="B155" s="8" t="s">
        <v>295</v>
      </c>
      <c r="C155" s="19">
        <v>2</v>
      </c>
      <c r="D155" s="19">
        <v>88</v>
      </c>
      <c r="E155" s="17" t="s">
        <v>200</v>
      </c>
      <c r="F155" s="9"/>
      <c r="G155" s="10" t="str">
        <f t="shared" si="66"/>
        <v>330-10</v>
      </c>
      <c r="H155" s="11">
        <v>3.5</v>
      </c>
      <c r="I155" s="10" t="str">
        <f t="shared" si="67"/>
        <v>330-30</v>
      </c>
      <c r="J155" s="11"/>
      <c r="K155" s="10" t="str">
        <f t="shared" si="68"/>
        <v>330-32</v>
      </c>
      <c r="L155" s="11">
        <v>0.5</v>
      </c>
      <c r="M155" s="10" t="str">
        <f t="shared" si="69"/>
        <v>330-50</v>
      </c>
      <c r="N155" s="11"/>
      <c r="O155" s="10" t="str">
        <f t="shared" si="70"/>
        <v>330-60</v>
      </c>
      <c r="P155" s="11"/>
      <c r="Q155" s="10" t="str">
        <f t="shared" si="71"/>
        <v>330-81</v>
      </c>
      <c r="R155" s="11"/>
      <c r="S155" s="10" t="str">
        <f t="shared" si="72"/>
        <v>330-82</v>
      </c>
      <c r="T155" s="11"/>
      <c r="U155" s="10" t="str">
        <f t="shared" si="73"/>
        <v>330-99</v>
      </c>
      <c r="V155" s="11"/>
      <c r="W155" s="10"/>
      <c r="X155" s="19"/>
      <c r="Y155" s="10"/>
      <c r="Z155" s="19"/>
      <c r="AA155" s="10"/>
      <c r="AB155" s="19"/>
      <c r="AC155" s="20">
        <f t="shared" si="76"/>
        <v>4</v>
      </c>
      <c r="AD155" s="13">
        <f t="shared" si="54"/>
        <v>0</v>
      </c>
      <c r="AE155" s="14">
        <f t="shared" si="55"/>
        <v>0.875</v>
      </c>
      <c r="AF155" s="14">
        <f t="shared" si="56"/>
        <v>0</v>
      </c>
      <c r="AG155" s="14">
        <f t="shared" si="57"/>
        <v>0.125</v>
      </c>
      <c r="AH155" s="14">
        <f t="shared" si="58"/>
        <v>0</v>
      </c>
      <c r="AI155" s="14">
        <f t="shared" si="59"/>
        <v>0</v>
      </c>
      <c r="AJ155" s="14">
        <f t="shared" si="60"/>
        <v>0</v>
      </c>
      <c r="AK155" s="14">
        <f t="shared" si="61"/>
        <v>0</v>
      </c>
      <c r="AL155" s="14">
        <f t="shared" si="62"/>
        <v>0</v>
      </c>
      <c r="AM155" s="14">
        <f t="shared" si="63"/>
        <v>0</v>
      </c>
      <c r="AN155" s="14">
        <f t="shared" si="64"/>
        <v>0</v>
      </c>
      <c r="AO155" s="14">
        <f t="shared" si="65"/>
        <v>0</v>
      </c>
      <c r="AP155" s="15">
        <f t="shared" si="74"/>
        <v>1</v>
      </c>
      <c r="AQ155" s="2" t="str">
        <f t="shared" si="75"/>
        <v>rough rust</v>
      </c>
    </row>
    <row r="156" spans="2:43" x14ac:dyDescent="0.25">
      <c r="B156" s="8" t="s">
        <v>296</v>
      </c>
      <c r="C156" s="19">
        <v>2</v>
      </c>
      <c r="D156" s="19">
        <v>89</v>
      </c>
      <c r="E156" s="17" t="s">
        <v>201</v>
      </c>
      <c r="F156" s="9"/>
      <c r="G156" s="10" t="str">
        <f t="shared" si="66"/>
        <v>330-10</v>
      </c>
      <c r="H156" s="11">
        <v>2.5</v>
      </c>
      <c r="I156" s="10" t="str">
        <f t="shared" si="67"/>
        <v>330-30</v>
      </c>
      <c r="J156" s="11"/>
      <c r="K156" s="10" t="str">
        <f t="shared" si="68"/>
        <v>330-32</v>
      </c>
      <c r="L156" s="11">
        <v>2.5</v>
      </c>
      <c r="M156" s="10" t="str">
        <f t="shared" si="69"/>
        <v>330-50</v>
      </c>
      <c r="N156" s="11"/>
      <c r="O156" s="10" t="str">
        <f t="shared" si="70"/>
        <v>330-60</v>
      </c>
      <c r="P156" s="11"/>
      <c r="Q156" s="10" t="str">
        <f t="shared" si="71"/>
        <v>330-81</v>
      </c>
      <c r="R156" s="11"/>
      <c r="S156" s="10" t="str">
        <f t="shared" si="72"/>
        <v>330-82</v>
      </c>
      <c r="T156" s="11"/>
      <c r="U156" s="10" t="str">
        <f t="shared" si="73"/>
        <v>330-99</v>
      </c>
      <c r="V156" s="11"/>
      <c r="W156" s="10"/>
      <c r="X156" s="19"/>
      <c r="Y156" s="10"/>
      <c r="Z156" s="19"/>
      <c r="AA156" s="10"/>
      <c r="AB156" s="19"/>
      <c r="AC156" s="20">
        <f t="shared" si="76"/>
        <v>5</v>
      </c>
      <c r="AD156" s="13">
        <f t="shared" si="54"/>
        <v>0</v>
      </c>
      <c r="AE156" s="14">
        <f t="shared" si="55"/>
        <v>0.5</v>
      </c>
      <c r="AF156" s="14">
        <f t="shared" si="56"/>
        <v>0</v>
      </c>
      <c r="AG156" s="14">
        <f t="shared" si="57"/>
        <v>0.5</v>
      </c>
      <c r="AH156" s="14">
        <f t="shared" si="58"/>
        <v>0</v>
      </c>
      <c r="AI156" s="14">
        <f t="shared" si="59"/>
        <v>0</v>
      </c>
      <c r="AJ156" s="14">
        <f t="shared" si="60"/>
        <v>0</v>
      </c>
      <c r="AK156" s="14">
        <f t="shared" si="61"/>
        <v>0</v>
      </c>
      <c r="AL156" s="14">
        <f t="shared" si="62"/>
        <v>0</v>
      </c>
      <c r="AM156" s="14">
        <f t="shared" si="63"/>
        <v>0</v>
      </c>
      <c r="AN156" s="14">
        <f t="shared" si="64"/>
        <v>0</v>
      </c>
      <c r="AO156" s="14">
        <f t="shared" si="65"/>
        <v>0</v>
      </c>
      <c r="AP156" s="15">
        <f t="shared" si="74"/>
        <v>1</v>
      </c>
      <c r="AQ156" s="2" t="str">
        <f t="shared" si="75"/>
        <v>bourgogne</v>
      </c>
    </row>
    <row r="157" spans="2:43" x14ac:dyDescent="0.25">
      <c r="B157" s="8" t="s">
        <v>297</v>
      </c>
      <c r="C157" s="19">
        <v>2</v>
      </c>
      <c r="D157" s="19">
        <v>90</v>
      </c>
      <c r="E157" s="17" t="s">
        <v>202</v>
      </c>
      <c r="F157" s="9">
        <v>5</v>
      </c>
      <c r="G157" s="10" t="str">
        <f t="shared" si="66"/>
        <v>330-10</v>
      </c>
      <c r="H157" s="11">
        <v>7.5</v>
      </c>
      <c r="I157" s="10" t="str">
        <f t="shared" si="67"/>
        <v>330-30</v>
      </c>
      <c r="J157" s="11"/>
      <c r="K157" s="10" t="str">
        <f t="shared" si="68"/>
        <v>330-32</v>
      </c>
      <c r="L157" s="11">
        <v>2.5</v>
      </c>
      <c r="M157" s="10" t="str">
        <f t="shared" si="69"/>
        <v>330-50</v>
      </c>
      <c r="N157" s="11"/>
      <c r="O157" s="10" t="str">
        <f t="shared" si="70"/>
        <v>330-60</v>
      </c>
      <c r="P157" s="11"/>
      <c r="Q157" s="10" t="str">
        <f t="shared" si="71"/>
        <v>330-81</v>
      </c>
      <c r="R157" s="11"/>
      <c r="S157" s="10" t="str">
        <f t="shared" si="72"/>
        <v>330-82</v>
      </c>
      <c r="T157" s="11"/>
      <c r="U157" s="10" t="str">
        <f t="shared" si="73"/>
        <v>330-99</v>
      </c>
      <c r="V157" s="11"/>
      <c r="W157" s="10"/>
      <c r="X157" s="19"/>
      <c r="Y157" s="10"/>
      <c r="Z157" s="19"/>
      <c r="AA157" s="10"/>
      <c r="AB157" s="19"/>
      <c r="AC157" s="20">
        <f t="shared" si="76"/>
        <v>15</v>
      </c>
      <c r="AD157" s="13">
        <f t="shared" si="54"/>
        <v>0.33333333333333331</v>
      </c>
      <c r="AE157" s="14">
        <f t="shared" si="55"/>
        <v>0.5</v>
      </c>
      <c r="AF157" s="14">
        <f t="shared" si="56"/>
        <v>0</v>
      </c>
      <c r="AG157" s="14">
        <f t="shared" si="57"/>
        <v>0.16666666666666666</v>
      </c>
      <c r="AH157" s="14">
        <f t="shared" si="58"/>
        <v>0</v>
      </c>
      <c r="AI157" s="14">
        <f t="shared" si="59"/>
        <v>0</v>
      </c>
      <c r="AJ157" s="14">
        <f t="shared" si="60"/>
        <v>0</v>
      </c>
      <c r="AK157" s="14">
        <f t="shared" si="61"/>
        <v>0</v>
      </c>
      <c r="AL157" s="14">
        <f t="shared" si="62"/>
        <v>0</v>
      </c>
      <c r="AM157" s="14">
        <f t="shared" si="63"/>
        <v>0</v>
      </c>
      <c r="AN157" s="14">
        <f t="shared" si="64"/>
        <v>0</v>
      </c>
      <c r="AO157" s="14">
        <f t="shared" si="65"/>
        <v>0</v>
      </c>
      <c r="AP157" s="15">
        <f t="shared" si="74"/>
        <v>0.99999999999999989</v>
      </c>
      <c r="AQ157" s="2" t="str">
        <f t="shared" si="75"/>
        <v>inca</v>
      </c>
    </row>
    <row r="158" spans="2:43" x14ac:dyDescent="0.25">
      <c r="B158" s="8" t="s">
        <v>298</v>
      </c>
      <c r="C158" s="19">
        <v>2</v>
      </c>
      <c r="D158" s="19">
        <v>91</v>
      </c>
      <c r="E158" s="17" t="s">
        <v>203</v>
      </c>
      <c r="F158" s="9">
        <v>10</v>
      </c>
      <c r="G158" s="10" t="str">
        <f t="shared" si="66"/>
        <v>330-10</v>
      </c>
      <c r="H158" s="11"/>
      <c r="I158" s="10" t="str">
        <f t="shared" si="67"/>
        <v>330-30</v>
      </c>
      <c r="J158" s="11"/>
      <c r="K158" s="10" t="str">
        <f t="shared" si="68"/>
        <v>330-32</v>
      </c>
      <c r="L158" s="11">
        <v>0.5</v>
      </c>
      <c r="M158" s="10" t="str">
        <f t="shared" si="69"/>
        <v>330-50</v>
      </c>
      <c r="N158" s="11"/>
      <c r="O158" s="10" t="str">
        <f t="shared" si="70"/>
        <v>330-60</v>
      </c>
      <c r="P158" s="11">
        <v>0.5</v>
      </c>
      <c r="Q158" s="10" t="str">
        <f t="shared" si="71"/>
        <v>330-81</v>
      </c>
      <c r="R158" s="11"/>
      <c r="S158" s="10" t="str">
        <f t="shared" si="72"/>
        <v>330-82</v>
      </c>
      <c r="T158" s="11"/>
      <c r="U158" s="10" t="str">
        <f t="shared" si="73"/>
        <v>330-99</v>
      </c>
      <c r="V158" s="11"/>
      <c r="W158" s="10"/>
      <c r="X158" s="19"/>
      <c r="Y158" s="10"/>
      <c r="Z158" s="19"/>
      <c r="AA158" s="10"/>
      <c r="AB158" s="19"/>
      <c r="AC158" s="20">
        <f t="shared" si="76"/>
        <v>11</v>
      </c>
      <c r="AD158" s="13">
        <f t="shared" si="54"/>
        <v>0.90909090909090906</v>
      </c>
      <c r="AE158" s="14">
        <f t="shared" si="55"/>
        <v>0</v>
      </c>
      <c r="AF158" s="14">
        <f t="shared" si="56"/>
        <v>0</v>
      </c>
      <c r="AG158" s="14">
        <f t="shared" si="57"/>
        <v>4.5454545454545456E-2</v>
      </c>
      <c r="AH158" s="14">
        <f t="shared" si="58"/>
        <v>0</v>
      </c>
      <c r="AI158" s="14">
        <f t="shared" si="59"/>
        <v>4.5454545454545456E-2</v>
      </c>
      <c r="AJ158" s="14">
        <f t="shared" si="60"/>
        <v>0</v>
      </c>
      <c r="AK158" s="14">
        <f t="shared" si="61"/>
        <v>0</v>
      </c>
      <c r="AL158" s="14">
        <f t="shared" si="62"/>
        <v>0</v>
      </c>
      <c r="AM158" s="14">
        <f t="shared" si="63"/>
        <v>0</v>
      </c>
      <c r="AN158" s="14">
        <f t="shared" si="64"/>
        <v>0</v>
      </c>
      <c r="AO158" s="14">
        <f t="shared" si="65"/>
        <v>0</v>
      </c>
      <c r="AP158" s="15">
        <f t="shared" si="74"/>
        <v>0.99999999999999989</v>
      </c>
      <c r="AQ158" s="2" t="str">
        <f t="shared" si="75"/>
        <v>dixie</v>
      </c>
    </row>
    <row r="159" spans="2:43" x14ac:dyDescent="0.25">
      <c r="B159" s="8" t="s">
        <v>299</v>
      </c>
      <c r="C159" s="19">
        <v>2</v>
      </c>
      <c r="D159" s="19">
        <v>92</v>
      </c>
      <c r="E159" s="17" t="s">
        <v>204</v>
      </c>
      <c r="F159" s="9">
        <v>10</v>
      </c>
      <c r="G159" s="10" t="str">
        <f t="shared" si="66"/>
        <v>330-10</v>
      </c>
      <c r="H159" s="11"/>
      <c r="I159" s="10" t="str">
        <f t="shared" si="67"/>
        <v>330-30</v>
      </c>
      <c r="J159" s="11"/>
      <c r="K159" s="10" t="str">
        <f t="shared" si="68"/>
        <v>330-32</v>
      </c>
      <c r="L159" s="11">
        <v>0.5</v>
      </c>
      <c r="M159" s="10" t="str">
        <f t="shared" si="69"/>
        <v>330-50</v>
      </c>
      <c r="N159" s="11"/>
      <c r="O159" s="10" t="str">
        <f t="shared" si="70"/>
        <v>330-60</v>
      </c>
      <c r="P159" s="11"/>
      <c r="Q159" s="10" t="str">
        <f t="shared" si="71"/>
        <v>330-81</v>
      </c>
      <c r="R159" s="11"/>
      <c r="S159" s="10" t="str">
        <f t="shared" si="72"/>
        <v>330-82</v>
      </c>
      <c r="T159" s="11">
        <v>0.5</v>
      </c>
      <c r="U159" s="10" t="str">
        <f t="shared" si="73"/>
        <v>330-99</v>
      </c>
      <c r="V159" s="11"/>
      <c r="W159" s="10"/>
      <c r="X159" s="19"/>
      <c r="Y159" s="10"/>
      <c r="Z159" s="19"/>
      <c r="AA159" s="10"/>
      <c r="AB159" s="19"/>
      <c r="AC159" s="20">
        <f t="shared" si="76"/>
        <v>11</v>
      </c>
      <c r="AD159" s="13">
        <f t="shared" si="54"/>
        <v>0.90909090909090906</v>
      </c>
      <c r="AE159" s="14">
        <f t="shared" si="55"/>
        <v>0</v>
      </c>
      <c r="AF159" s="14">
        <f t="shared" si="56"/>
        <v>0</v>
      </c>
      <c r="AG159" s="14">
        <f t="shared" si="57"/>
        <v>4.5454545454545456E-2</v>
      </c>
      <c r="AH159" s="14">
        <f t="shared" si="58"/>
        <v>0</v>
      </c>
      <c r="AI159" s="14">
        <f t="shared" si="59"/>
        <v>0</v>
      </c>
      <c r="AJ159" s="14">
        <f t="shared" si="60"/>
        <v>0</v>
      </c>
      <c r="AK159" s="14">
        <f t="shared" si="61"/>
        <v>4.5454545454545456E-2</v>
      </c>
      <c r="AL159" s="14">
        <f t="shared" si="62"/>
        <v>0</v>
      </c>
      <c r="AM159" s="14">
        <f t="shared" si="63"/>
        <v>0</v>
      </c>
      <c r="AN159" s="14">
        <f t="shared" si="64"/>
        <v>0</v>
      </c>
      <c r="AO159" s="14">
        <f t="shared" si="65"/>
        <v>0</v>
      </c>
      <c r="AP159" s="15">
        <f t="shared" si="74"/>
        <v>0.99999999999999989</v>
      </c>
      <c r="AQ159" s="2" t="str">
        <f t="shared" si="75"/>
        <v>bud</v>
      </c>
    </row>
    <row r="160" spans="2:43" x14ac:dyDescent="0.25">
      <c r="B160" s="8" t="s">
        <v>300</v>
      </c>
      <c r="C160" s="19">
        <v>2</v>
      </c>
      <c r="D160" s="19">
        <v>93</v>
      </c>
      <c r="E160" s="17" t="s">
        <v>205</v>
      </c>
      <c r="F160" s="9">
        <v>10</v>
      </c>
      <c r="G160" s="10" t="str">
        <f t="shared" si="66"/>
        <v>330-10</v>
      </c>
      <c r="H160" s="11"/>
      <c r="I160" s="10" t="str">
        <f t="shared" si="67"/>
        <v>330-30</v>
      </c>
      <c r="J160" s="11"/>
      <c r="K160" s="10" t="str">
        <f t="shared" si="68"/>
        <v>330-32</v>
      </c>
      <c r="L160" s="11">
        <v>2.5</v>
      </c>
      <c r="M160" s="10" t="str">
        <f t="shared" si="69"/>
        <v>330-50</v>
      </c>
      <c r="N160" s="11"/>
      <c r="O160" s="10" t="str">
        <f t="shared" si="70"/>
        <v>330-60</v>
      </c>
      <c r="P160" s="11">
        <v>2.5</v>
      </c>
      <c r="Q160" s="10" t="str">
        <f t="shared" si="71"/>
        <v>330-81</v>
      </c>
      <c r="R160" s="11"/>
      <c r="S160" s="10" t="str">
        <f t="shared" si="72"/>
        <v>330-82</v>
      </c>
      <c r="T160" s="11"/>
      <c r="U160" s="10" t="str">
        <f t="shared" si="73"/>
        <v>330-99</v>
      </c>
      <c r="V160" s="11"/>
      <c r="W160" s="10"/>
      <c r="X160" s="19"/>
      <c r="Y160" s="10"/>
      <c r="Z160" s="19"/>
      <c r="AA160" s="10"/>
      <c r="AB160" s="19"/>
      <c r="AC160" s="20">
        <f t="shared" si="76"/>
        <v>15</v>
      </c>
      <c r="AD160" s="13">
        <f t="shared" si="54"/>
        <v>0.66666666666666663</v>
      </c>
      <c r="AE160" s="14">
        <f t="shared" si="55"/>
        <v>0</v>
      </c>
      <c r="AF160" s="14">
        <f t="shared" si="56"/>
        <v>0</v>
      </c>
      <c r="AG160" s="14">
        <f t="shared" si="57"/>
        <v>0.16666666666666666</v>
      </c>
      <c r="AH160" s="14">
        <f t="shared" si="58"/>
        <v>0</v>
      </c>
      <c r="AI160" s="14">
        <f t="shared" si="59"/>
        <v>0.16666666666666666</v>
      </c>
      <c r="AJ160" s="14">
        <f t="shared" si="60"/>
        <v>0</v>
      </c>
      <c r="AK160" s="14">
        <f t="shared" si="61"/>
        <v>0</v>
      </c>
      <c r="AL160" s="14">
        <f t="shared" si="62"/>
        <v>0</v>
      </c>
      <c r="AM160" s="14">
        <f t="shared" si="63"/>
        <v>0</v>
      </c>
      <c r="AN160" s="14">
        <f t="shared" si="64"/>
        <v>0</v>
      </c>
      <c r="AO160" s="14">
        <f t="shared" si="65"/>
        <v>0</v>
      </c>
      <c r="AP160" s="15">
        <f t="shared" si="74"/>
        <v>0.99999999999999989</v>
      </c>
      <c r="AQ160" s="2" t="str">
        <f t="shared" si="75"/>
        <v>chocolate chip</v>
      </c>
    </row>
    <row r="161" spans="2:43" x14ac:dyDescent="0.25">
      <c r="B161" s="8" t="s">
        <v>301</v>
      </c>
      <c r="C161" s="19">
        <v>2</v>
      </c>
      <c r="D161" s="19">
        <v>94</v>
      </c>
      <c r="E161" s="17" t="s">
        <v>206</v>
      </c>
      <c r="F161" s="9">
        <v>10</v>
      </c>
      <c r="G161" s="10" t="str">
        <f t="shared" si="66"/>
        <v>330-10</v>
      </c>
      <c r="H161" s="11"/>
      <c r="I161" s="10" t="str">
        <f t="shared" si="67"/>
        <v>330-30</v>
      </c>
      <c r="J161" s="11"/>
      <c r="K161" s="10" t="str">
        <f t="shared" si="68"/>
        <v>330-32</v>
      </c>
      <c r="L161" s="11">
        <v>2.5</v>
      </c>
      <c r="M161" s="10" t="str">
        <f t="shared" si="69"/>
        <v>330-50</v>
      </c>
      <c r="N161" s="11"/>
      <c r="O161" s="10" t="str">
        <f t="shared" si="70"/>
        <v>330-60</v>
      </c>
      <c r="P161" s="11"/>
      <c r="Q161" s="10" t="str">
        <f t="shared" si="71"/>
        <v>330-81</v>
      </c>
      <c r="R161" s="11"/>
      <c r="S161" s="10" t="str">
        <f t="shared" si="72"/>
        <v>330-82</v>
      </c>
      <c r="T161" s="11">
        <v>2.5</v>
      </c>
      <c r="U161" s="10" t="str">
        <f t="shared" si="73"/>
        <v>330-99</v>
      </c>
      <c r="V161" s="11"/>
      <c r="W161" s="10"/>
      <c r="X161" s="19"/>
      <c r="Y161" s="10"/>
      <c r="Z161" s="19"/>
      <c r="AA161" s="10"/>
      <c r="AB161" s="19"/>
      <c r="AC161" s="20">
        <f t="shared" si="76"/>
        <v>15</v>
      </c>
      <c r="AD161" s="13">
        <f t="shared" si="54"/>
        <v>0.66666666666666663</v>
      </c>
      <c r="AE161" s="14">
        <f t="shared" si="55"/>
        <v>0</v>
      </c>
      <c r="AF161" s="14">
        <f t="shared" si="56"/>
        <v>0</v>
      </c>
      <c r="AG161" s="14">
        <f t="shared" si="57"/>
        <v>0.16666666666666666</v>
      </c>
      <c r="AH161" s="14">
        <f t="shared" si="58"/>
        <v>0</v>
      </c>
      <c r="AI161" s="14">
        <f t="shared" si="59"/>
        <v>0</v>
      </c>
      <c r="AJ161" s="14">
        <f t="shared" si="60"/>
        <v>0</v>
      </c>
      <c r="AK161" s="14">
        <f t="shared" si="61"/>
        <v>0.16666666666666666</v>
      </c>
      <c r="AL161" s="14">
        <f t="shared" si="62"/>
        <v>0</v>
      </c>
      <c r="AM161" s="14">
        <f t="shared" si="63"/>
        <v>0</v>
      </c>
      <c r="AN161" s="14">
        <f t="shared" si="64"/>
        <v>0</v>
      </c>
      <c r="AO161" s="14">
        <f t="shared" si="65"/>
        <v>0</v>
      </c>
      <c r="AP161" s="15">
        <f t="shared" si="74"/>
        <v>0.99999999999999989</v>
      </c>
      <c r="AQ161" s="2" t="str">
        <f t="shared" si="75"/>
        <v>wood</v>
      </c>
    </row>
    <row r="162" spans="2:43" x14ac:dyDescent="0.25">
      <c r="B162" s="8" t="s">
        <v>302</v>
      </c>
      <c r="C162" s="19">
        <v>2</v>
      </c>
      <c r="D162" s="19">
        <v>95</v>
      </c>
      <c r="E162" s="17" t="s">
        <v>207</v>
      </c>
      <c r="F162" s="9"/>
      <c r="G162" s="10" t="str">
        <f t="shared" si="66"/>
        <v>330-10</v>
      </c>
      <c r="H162" s="11">
        <v>1.5</v>
      </c>
      <c r="I162" s="10" t="str">
        <f t="shared" si="67"/>
        <v>330-30</v>
      </c>
      <c r="J162" s="11"/>
      <c r="K162" s="10" t="str">
        <f t="shared" si="68"/>
        <v>330-32</v>
      </c>
      <c r="L162" s="11">
        <v>0.5</v>
      </c>
      <c r="M162" s="10" t="str">
        <f t="shared" si="69"/>
        <v>330-50</v>
      </c>
      <c r="N162" s="11"/>
      <c r="O162" s="10" t="str">
        <f t="shared" si="70"/>
        <v>330-60</v>
      </c>
      <c r="P162" s="11"/>
      <c r="Q162" s="10" t="str">
        <f t="shared" si="71"/>
        <v>330-81</v>
      </c>
      <c r="R162" s="11">
        <v>0.5</v>
      </c>
      <c r="S162" s="10" t="str">
        <f t="shared" si="72"/>
        <v>330-82</v>
      </c>
      <c r="T162" s="11"/>
      <c r="U162" s="10" t="str">
        <f t="shared" si="73"/>
        <v>330-99</v>
      </c>
      <c r="V162" s="11"/>
      <c r="W162" s="10"/>
      <c r="X162" s="19"/>
      <c r="Y162" s="10"/>
      <c r="Z162" s="19"/>
      <c r="AA162" s="10"/>
      <c r="AB162" s="19"/>
      <c r="AC162" s="20">
        <f t="shared" si="76"/>
        <v>2.5</v>
      </c>
      <c r="AD162" s="13">
        <f t="shared" si="54"/>
        <v>0</v>
      </c>
      <c r="AE162" s="14">
        <f t="shared" si="55"/>
        <v>0.6</v>
      </c>
      <c r="AF162" s="14">
        <f t="shared" si="56"/>
        <v>0</v>
      </c>
      <c r="AG162" s="14">
        <f t="shared" si="57"/>
        <v>0.2</v>
      </c>
      <c r="AH162" s="14">
        <f t="shared" si="58"/>
        <v>0</v>
      </c>
      <c r="AI162" s="14">
        <f t="shared" si="59"/>
        <v>0</v>
      </c>
      <c r="AJ162" s="14">
        <f t="shared" si="60"/>
        <v>0.2</v>
      </c>
      <c r="AK162" s="14">
        <f t="shared" si="61"/>
        <v>0</v>
      </c>
      <c r="AL162" s="14">
        <f t="shared" si="62"/>
        <v>0</v>
      </c>
      <c r="AM162" s="14">
        <f t="shared" si="63"/>
        <v>0</v>
      </c>
      <c r="AN162" s="14">
        <f t="shared" si="64"/>
        <v>0</v>
      </c>
      <c r="AO162" s="14">
        <f t="shared" si="65"/>
        <v>0</v>
      </c>
      <c r="AP162" s="15">
        <f t="shared" si="74"/>
        <v>1</v>
      </c>
      <c r="AQ162" s="2" t="str">
        <f t="shared" si="75"/>
        <v>cigar</v>
      </c>
    </row>
    <row r="163" spans="2:43" x14ac:dyDescent="0.25">
      <c r="B163" s="8" t="s">
        <v>303</v>
      </c>
      <c r="C163" s="19">
        <v>2</v>
      </c>
      <c r="D163" s="19">
        <v>96</v>
      </c>
      <c r="E163" s="17" t="s">
        <v>208</v>
      </c>
      <c r="F163" s="9">
        <v>5</v>
      </c>
      <c r="G163" s="10" t="str">
        <f t="shared" si="66"/>
        <v>330-10</v>
      </c>
      <c r="H163" s="11"/>
      <c r="I163" s="10" t="str">
        <f t="shared" si="67"/>
        <v>330-30</v>
      </c>
      <c r="J163" s="11"/>
      <c r="K163" s="10" t="str">
        <f t="shared" si="68"/>
        <v>330-32</v>
      </c>
      <c r="L163" s="11">
        <v>5</v>
      </c>
      <c r="M163" s="10" t="str">
        <f t="shared" si="69"/>
        <v>330-50</v>
      </c>
      <c r="N163" s="11"/>
      <c r="O163" s="10" t="str">
        <f t="shared" si="70"/>
        <v>330-60</v>
      </c>
      <c r="P163" s="11"/>
      <c r="Q163" s="10" t="str">
        <f t="shared" si="71"/>
        <v>330-81</v>
      </c>
      <c r="R163" s="11">
        <v>5</v>
      </c>
      <c r="S163" s="10" t="str">
        <f t="shared" si="72"/>
        <v>330-82</v>
      </c>
      <c r="T163" s="11"/>
      <c r="U163" s="10" t="str">
        <f t="shared" si="73"/>
        <v>330-99</v>
      </c>
      <c r="V163" s="11"/>
      <c r="W163" s="10"/>
      <c r="X163" s="19"/>
      <c r="Y163" s="10"/>
      <c r="Z163" s="19"/>
      <c r="AA163" s="10"/>
      <c r="AB163" s="19"/>
      <c r="AC163" s="20">
        <f t="shared" si="76"/>
        <v>15</v>
      </c>
      <c r="AD163" s="13">
        <f t="shared" si="54"/>
        <v>0.33333333333333331</v>
      </c>
      <c r="AE163" s="14">
        <f t="shared" si="55"/>
        <v>0</v>
      </c>
      <c r="AF163" s="14">
        <f t="shared" si="56"/>
        <v>0</v>
      </c>
      <c r="AG163" s="14">
        <f t="shared" si="57"/>
        <v>0.33333333333333331</v>
      </c>
      <c r="AH163" s="14">
        <f t="shared" si="58"/>
        <v>0</v>
      </c>
      <c r="AI163" s="14">
        <f t="shared" si="59"/>
        <v>0</v>
      </c>
      <c r="AJ163" s="14">
        <f t="shared" si="60"/>
        <v>0.33333333333333331</v>
      </c>
      <c r="AK163" s="14">
        <f t="shared" si="61"/>
        <v>0</v>
      </c>
      <c r="AL163" s="14">
        <f t="shared" si="62"/>
        <v>0</v>
      </c>
      <c r="AM163" s="14">
        <f t="shared" si="63"/>
        <v>0</v>
      </c>
      <c r="AN163" s="14">
        <f t="shared" si="64"/>
        <v>0</v>
      </c>
      <c r="AO163" s="14">
        <f t="shared" si="65"/>
        <v>0</v>
      </c>
      <c r="AP163" s="15">
        <f t="shared" si="74"/>
        <v>1</v>
      </c>
      <c r="AQ163" s="2" t="str">
        <f t="shared" si="75"/>
        <v>red wine</v>
      </c>
    </row>
    <row r="164" spans="2:43" x14ac:dyDescent="0.25">
      <c r="V164" s="18"/>
    </row>
  </sheetData>
  <sheetProtection selectLockedCells="1"/>
  <mergeCells count="12">
    <mergeCell ref="S2:T2"/>
    <mergeCell ref="G2:H2"/>
    <mergeCell ref="I2:J2"/>
    <mergeCell ref="K2:L2"/>
    <mergeCell ref="M2:N2"/>
    <mergeCell ref="O2:P2"/>
    <mergeCell ref="Q2:R2"/>
    <mergeCell ref="U2:V2"/>
    <mergeCell ref="W2:X2"/>
    <mergeCell ref="AA2:AB2"/>
    <mergeCell ref="Y2:Z2"/>
    <mergeCell ref="AD2:AP2"/>
  </mergeCells>
  <pageMargins left="0.7" right="0.7" top="0.78740157499999996" bottom="0.78740157499999996" header="0.3" footer="0.3"/>
  <pageSetup paperSize="9" orientation="portrait" r:id="rId1"/>
  <ignoredErrors>
    <ignoredError sqref="E109:E163 E68:E10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1 - by name of colour tone</vt:lpstr>
      <vt:lpstr>2 - by colour tone number</vt:lpstr>
      <vt:lpstr>Basisdaten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Zachmann, Julian</dc:creator>
  <cp:lastModifiedBy>Julian Zachmann</cp:lastModifiedBy>
  <cp:lastPrinted>2013-09-02T11:04:31Z</cp:lastPrinted>
  <dcterms:created xsi:type="dcterms:W3CDTF">2013-08-28T07:50:30Z</dcterms:created>
  <dcterms:modified xsi:type="dcterms:W3CDTF">2015-03-19T07:26:00Z</dcterms:modified>
</cp:coreProperties>
</file>